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ummary" sheetId="1" state="visible" r:id="rId3"/>
    <sheet name="Items" sheetId="2" state="visible" r:id="rId4"/>
    <sheet name="Movements" sheetId="3" state="visible" r:id="rId5"/>
    <sheet name="Counts" sheetId="4" state="visible" r:id="rId6"/>
    <sheet name="Checks" sheetId="5" state="visible" r:id="rId7"/>
    <sheet name="Sources" sheetId="6" state="visible" r:id="rId8"/>
  </sheets>
  <definedNames>
    <definedName function="false" hidden="false" name="ItemIDs" vbProcedure="false">Items!$A$8:$A$31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B6" authorId="0">
      <text>
        <r>
          <rPr>
            <sz val="10"/>
            <rFont val="Arial"/>
            <family val="2"/>
          </rPr>
          <t xml:space="preserve">Excel serial date. All movements must be on or before this date. Physical counts must use the same date.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User</author>
  </authors>
  <commentList>
    <comment ref="F7" authorId="0">
      <text>
        <r>
          <rPr>
            <sz val="10"/>
            <rFont val="Arial"/>
            <family val="2"/>
          </rPr>
          <t xml:space="preserve">Use the same batch reference on each material USE row and its Finished PRODUCE row. No automatic BOM deduction. Correct rows carefully; this is not an immutable multi-user audit trail.</t>
        </r>
      </text>
    </comment>
  </commentList>
</comments>
</file>

<file path=xl/sharedStrings.xml><?xml version="1.0" encoding="utf-8"?>
<sst xmlns="http://schemas.openxmlformats.org/spreadsheetml/2006/main" count="170" uniqueCount="134">
  <si>
    <t xml:space="preserve">Material and finished-stock ledger</t>
  </si>
  <si>
    <t xml:space="preserve">Record real movements in date order, then compare a physical count.</t>
  </si>
  <si>
    <t xml:space="preserve">Blue cells are inputs. Pale green cells are formulas. Illustrative data only.</t>
  </si>
  <si>
    <t xml:space="preserve">Workbook checks</t>
  </si>
  <si>
    <t xml:space="preserve">Blocking input / balance flags</t>
  </si>
  <si>
    <t xml:space="preserve">Snapshot date</t>
  </si>
  <si>
    <t xml:space="preserve">Active items</t>
  </si>
  <si>
    <t xml:space="preserve">Items at reorder level</t>
  </si>
  <si>
    <t xml:space="preserve">Count differences</t>
  </si>
  <si>
    <t xml:space="preserve">1. Register items</t>
  </si>
  <si>
    <t xml:space="preserve">Enter materials and finished goods, opening quantities and reorder thresholds.</t>
  </si>
  <si>
    <t xml:space="preserve">2. Record movements</t>
  </si>
  <si>
    <t xml:space="preserve">Append rows in date order; use positive quantities and a unique movement ID.</t>
  </si>
  <si>
    <t xml:space="preserve">3. Connect a batch</t>
  </si>
  <si>
    <t xml:space="preserve">One USE row per material consumed; one PRODUCE row for saleable finished units, with the same reference.</t>
  </si>
  <si>
    <t xml:space="preserve">4. Record sales / waste</t>
  </si>
  <si>
    <t xml:space="preserve">SALE reduces finished stock; SCRAP reduces the relevant material or finished item.</t>
  </si>
  <si>
    <t xml:space="preserve">5. Count stock</t>
  </si>
  <si>
    <t xml:space="preserve">Counts are a comparison only. Add ADJUST_IN/ADJUST_OUT with a reason to reconcile.</t>
  </si>
  <si>
    <t xml:space="preserve">6. Review checks</t>
  </si>
  <si>
    <t xml:space="preserve">Negative interim balances block totals. Fix every CHECK before relying on the ledger.</t>
  </si>
  <si>
    <t xml:space="preserve">Capacity / scope</t>
  </si>
  <si>
    <t xml:space="preserve">24 items, 120 movements, 24 counts. Quantity ledger only; no cost valuation, FIFO, multi-location or automatic BOM posting.</t>
  </si>
  <si>
    <t xml:space="preserve">Item register and balances</t>
  </si>
  <si>
    <t xml:space="preserve">One base unit per item. Do not add quantities in different units.</t>
  </si>
  <si>
    <t xml:space="preserve">Item ID</t>
  </si>
  <si>
    <t xml:space="preserve">Name</t>
  </si>
  <si>
    <t xml:space="preserve">Category</t>
  </si>
  <si>
    <t xml:space="preserve">Base unit</t>
  </si>
  <si>
    <t xml:space="preserve">Opening quantity</t>
  </si>
  <si>
    <t xml:space="preserve">Reorder at</t>
  </si>
  <si>
    <t xml:space="preserve">Input status</t>
  </si>
  <si>
    <t xml:space="preserve">Book quantity</t>
  </si>
  <si>
    <t xml:space="preserve">Stock alert</t>
  </si>
  <si>
    <t xml:space="preserve">WAX-01</t>
  </si>
  <si>
    <t xml:space="preserve">Soy wax</t>
  </si>
  <si>
    <t xml:space="preserve">Material</t>
  </si>
  <si>
    <t xml:space="preserve">g</t>
  </si>
  <si>
    <t xml:space="preserve">FRAG-01</t>
  </si>
  <si>
    <t xml:space="preserve">Fragrance</t>
  </si>
  <si>
    <t xml:space="preserve">JAR-01</t>
  </si>
  <si>
    <t xml:space="preserve">Glass jar</t>
  </si>
  <si>
    <t xml:space="preserve">each</t>
  </si>
  <si>
    <t xml:space="preserve">LABEL-01</t>
  </si>
  <si>
    <t xml:space="preserve">Label</t>
  </si>
  <si>
    <t xml:space="preserve">CND-01</t>
  </si>
  <si>
    <t xml:space="preserve">Finished candle</t>
  </si>
  <si>
    <t xml:space="preserve">Finished</t>
  </si>
  <si>
    <t xml:space="preserve">SOAP-01</t>
  </si>
  <si>
    <t xml:space="preserve">Finished soap</t>
  </si>
  <si>
    <t xml:space="preserve">Stock movements</t>
  </si>
  <si>
    <t xml:space="preserve">Enter positive quantities; movement type sets the sign. Oldest date first.</t>
  </si>
  <si>
    <t xml:space="preserve">Movement ID</t>
  </si>
  <si>
    <t xml:space="preserve">Date</t>
  </si>
  <si>
    <t xml:space="preserve">Type</t>
  </si>
  <si>
    <t xml:space="preserve">Quantity (+)</t>
  </si>
  <si>
    <t xml:space="preserve">Batch / document ref</t>
  </si>
  <si>
    <t xml:space="preserve">Signed quantity</t>
  </si>
  <si>
    <t xml:space="preserve">Balance after row</t>
  </si>
  <si>
    <t xml:space="preserve">M-001</t>
  </si>
  <si>
    <t xml:space="preserve">RECEIPT</t>
  </si>
  <si>
    <t xml:space="preserve">PO-01</t>
  </si>
  <si>
    <t xml:space="preserve">M-002</t>
  </si>
  <si>
    <t xml:space="preserve">USE</t>
  </si>
  <si>
    <t xml:space="preserve">BATCH-01</t>
  </si>
  <si>
    <t xml:space="preserve">M-003</t>
  </si>
  <si>
    <t xml:space="preserve">M-004</t>
  </si>
  <si>
    <t xml:space="preserve">M-005</t>
  </si>
  <si>
    <t xml:space="preserve">M-006</t>
  </si>
  <si>
    <t xml:space="preserve">PRODUCE</t>
  </si>
  <si>
    <t xml:space="preserve">M-007</t>
  </si>
  <si>
    <t xml:space="preserve">SALE</t>
  </si>
  <si>
    <t xml:space="preserve">ORDER-01</t>
  </si>
  <si>
    <t xml:space="preserve">M-008</t>
  </si>
  <si>
    <t xml:space="preserve">RETURN_IN</t>
  </si>
  <si>
    <t xml:space="preserve">ORDER-01-RETURN</t>
  </si>
  <si>
    <t xml:space="preserve">M-009</t>
  </si>
  <si>
    <t xml:space="preserve">SCRAP</t>
  </si>
  <si>
    <t xml:space="preserve">COUNT-DAMAGE-01</t>
  </si>
  <si>
    <t xml:space="preserve">Physical stock count</t>
  </si>
  <si>
    <t xml:space="preserve">Count on the snapshot date. Differences do not automatically change stock.</t>
  </si>
  <si>
    <t xml:space="preserve">Count date</t>
  </si>
  <si>
    <t xml:space="preserve">Physical quantity</t>
  </si>
  <si>
    <t xml:space="preserve">Difference</t>
  </si>
  <si>
    <t xml:space="preserve">Ledger checks</t>
  </si>
  <si>
    <t xml:space="preserve">Fix every CHECK. PASS covers this workbook, not tax or accounting compliance.</t>
  </si>
  <si>
    <t xml:space="preserve">Check</t>
  </si>
  <si>
    <t xml:space="preserve">Flag count</t>
  </si>
  <si>
    <t xml:space="preserve">Status</t>
  </si>
  <si>
    <t xml:space="preserve">What to review</t>
  </si>
  <si>
    <t xml:space="preserve">Invalid item rows</t>
  </si>
  <si>
    <t xml:space="preserve">Unique IDs, exact units, numeric opening stock and reorder levels.</t>
  </si>
  <si>
    <t xml:space="preserve">Invalid movement rows</t>
  </si>
  <si>
    <t xml:space="preserve">Known item, permitted type, positive quantity, document ref, sorted dates.</t>
  </si>
  <si>
    <t xml:space="preserve">Invalid count rows</t>
  </si>
  <si>
    <t xml:space="preserve">One count per item, nonnegative quantity, same snapshot date.</t>
  </si>
  <si>
    <t xml:space="preserve">Negative balance after a move</t>
  </si>
  <si>
    <t xml:space="preserve">No overselling/overuse, even if later receipts restore the ending stock.</t>
  </si>
  <si>
    <t xml:space="preserve">Count discrepancies</t>
  </si>
  <si>
    <t xml:space="preserve">Recount; record an explained adjustment, do not overwrite opening stock.</t>
  </si>
  <si>
    <t xml:space="preserve">Snapshot date valid</t>
  </si>
  <si>
    <t xml:space="preserve">Enter a valid snapshot date; future movements are not included.</t>
  </si>
  <si>
    <t xml:space="preserve">Scope and instructions</t>
  </si>
  <si>
    <t xml:space="preserve">Keep a dated backup before changing historical entries or opening stock.</t>
  </si>
  <si>
    <t xml:space="preserve">Topic</t>
  </si>
  <si>
    <t xml:space="preserve">Instruction / source</t>
  </si>
  <si>
    <t xml:space="preserve">Boundary</t>
  </si>
  <si>
    <t xml:space="preserve">Opening balances</t>
  </si>
  <si>
    <t xml:space="preserve">Count stock immediately before the first movement.</t>
  </si>
  <si>
    <t xml:space="preserve">All movements are after opening; no dated opening history.</t>
  </si>
  <si>
    <t xml:space="preserve">Dates / corrections</t>
  </si>
  <si>
    <t xml:space="preserve">Sorted calendar dates. Same-date entry order matters. Save dated backups.</t>
  </si>
  <si>
    <t xml:space="preserve">Editable file; not an immutable or multi-user audit trail.</t>
  </si>
  <si>
    <t xml:space="preserve">Movement quantities</t>
  </si>
  <si>
    <t xml:space="preserve">Exact item base unit. Finished items use whole each units.</t>
  </si>
  <si>
    <t xml:space="preserve">No automatic unit conversion; no sums across different units.</t>
  </si>
  <si>
    <t xml:space="preserve">Batch handoff</t>
  </si>
  <si>
    <t xml:space="preserve">Manual USE rows plus saleable PRODUCE row, sharing the batch reference.</t>
  </si>
  <si>
    <t xml:space="preserve">Does not auto-consume a recipe; do not enter the same consumption twice.</t>
  </si>
  <si>
    <t xml:space="preserve">Count / adjustment</t>
  </si>
  <si>
    <t xml:space="preserve">Physical count is not a stock movement. Post a documented adjustment once.</t>
  </si>
  <si>
    <t xml:space="preserve">Recount before adjustment; differences are not silently erased.</t>
  </si>
  <si>
    <t xml:space="preserve">Primary reference</t>
  </si>
  <si>
    <t xml:space="preserve">https://docs.inventree.org/en/stable/stock/adjust</t>
  </si>
  <si>
    <t xml:space="preserve">Design reference only; no InvenTree installation or copied code.</t>
  </si>
  <si>
    <t xml:space="preserve">Tracking reference</t>
  </si>
  <si>
    <t xml:space="preserve">https://docs.inventree.org/en/latest/stock/tracking</t>
  </si>
  <si>
    <t xml:space="preserve">Reference for movement history; workbook is manual/local.</t>
  </si>
  <si>
    <t xml:space="preserve">Example inputs</t>
  </si>
  <si>
    <t xml:space="preserve">Craft Pricing Lab invented illustrative quantities.</t>
  </si>
  <si>
    <t xml:space="preserve">Not real stock records, supplier prices or sales results.</t>
  </si>
  <si>
    <t xml:space="preserve">Compatibility</t>
  </si>
  <si>
    <t xml:space="preserve">Native XLSX formulas recalculated and checked in LibreOffice.</t>
  </si>
  <si>
    <t xml:space="preserve">Excel/Google Sheets import not independently tested. No tax/accounting COGS.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</si>
</sst>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yyyy\-mm\-dd"/>
    <numFmt numFmtId="167" formatCode="0.####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73E3C"/>
      <name val="Arial"/>
      <family val="2"/>
      <charset val="1"/>
    </font>
    <font>
      <sz val="11"/>
      <color rgb="FF272E2B"/>
      <name val="Arial"/>
      <family val="2"/>
      <charset val="1"/>
    </font>
    <font>
      <sz val="10"/>
      <color rgb="FF5A625B"/>
      <name val="Arial"/>
      <family val="2"/>
      <charset val="1"/>
    </font>
    <font>
      <sz val="11"/>
      <color rgb="FF145D9D"/>
      <name val="Arial"/>
      <family val="2"/>
      <charset val="1"/>
    </font>
    <font>
      <sz val="10"/>
      <name val="Arial"/>
      <family val="2"/>
    </font>
    <font>
      <b val="true"/>
      <sz val="11"/>
      <color rgb="FFFFFFFF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8F1EC"/>
        <bgColor rgb="FFF1F1EF"/>
      </patternFill>
    </fill>
    <fill>
      <patternFill patternType="solid">
        <fgColor rgb="FFEAF3FC"/>
        <bgColor rgb="FFE8F1EC"/>
      </patternFill>
    </fill>
    <fill>
      <patternFill patternType="solid">
        <fgColor rgb="FF173E3C"/>
        <bgColor rgb="FF272E2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7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8">
    <dxf>
      <fill>
        <patternFill>
          <bgColor rgb="FFE8F1EC"/>
        </patternFill>
      </fill>
    </dxf>
    <dxf>
      <fill>
        <patternFill>
          <bgColor rgb="FFFFF0D0"/>
        </patternFill>
      </fill>
    </dxf>
    <dxf>
      <fill>
        <patternFill>
          <bgColor rgb="FFF1F1EF"/>
        </patternFill>
      </fill>
    </dxf>
    <dxf>
      <fill>
        <patternFill patternType="solid">
          <fgColor rgb="FF173E3C"/>
          <bgColor rgb="FF000000"/>
        </patternFill>
      </fill>
    </dxf>
    <dxf>
      <fill>
        <patternFill patternType="solid">
          <fgColor rgb="FFEAF3FC"/>
          <bgColor rgb="FF000000"/>
        </patternFill>
      </fill>
    </dxf>
    <dxf>
      <fill>
        <patternFill patternType="solid">
          <fgColor rgb="FF145D9D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8F1EC"/>
          <bgColor rgb="FF000000"/>
        </patternFill>
      </fill>
    </dxf>
    <dxf>
      <fill>
        <patternFill patternType="solid">
          <fgColor rgb="FFF1F1EF"/>
          <bgColor rgb="FF000000"/>
        </patternFill>
      </fill>
    </dxf>
    <dxf>
      <fill>
        <patternFill patternType="solid">
          <fgColor rgb="FF272E2B"/>
          <bgColor rgb="FF000000"/>
        </patternFill>
      </fill>
    </dxf>
    <dxf>
      <fill>
        <patternFill patternType="solid">
          <fgColor rgb="FFFFF0D0"/>
          <bgColor rgb="FF000000"/>
        </patternFill>
      </fill>
    </dxf>
    <dxf>
      <font>
        <color rgb="FF000000"/>
      </font>
      <border diagonalUp="false" diagonalDown="false">
        <left style="thin">
          <color theme="4" tint="0.4"/>
        </left>
        <right style="thin">
          <color theme="4" tint="0.4"/>
        </right>
        <top style="thin">
          <color theme="4" tint="0.4"/>
        </top>
        <bottom style="thin">
          <color theme="4" tint="0.4"/>
        </bottom>
        <diagonal/>
      </border>
    </dxf>
    <dxf>
      <fill>
        <patternFill>
          <bgColor theme="4" tint="0.8"/>
        </patternFill>
      </fill>
    </dxf>
    <dxf>
      <fill>
        <patternFill>
          <bgColor theme="4" tint="0.8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7" name="TableStyleMedium2">
      <tableStyleElement dxfId="11" type="wholeTable"/>
      <tableStyleElement dxfId="12" type="firstColumnStripe"/>
      <tableStyleElement dxfId="13" type="firstRowStripe"/>
      <tableStyleElement dxfId="14" type="lastColumn"/>
      <tableStyleElement dxfId="15" type="firstColumn"/>
      <tableStyleElement dxfId="16" type="headerRow"/>
      <tableStyleElement dxfId="17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4F81BD"/>
      <rgbColor rgb="FF9999FF"/>
      <rgbColor rgb="FF993366"/>
      <rgbColor rgb="FFFFF0D0"/>
      <rgbColor rgb="FFEAF3FC"/>
      <rgbColor rgb="FF660066"/>
      <rgbColor rgb="FFFF8080"/>
      <rgbColor rgb="FF145D9D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1EC"/>
      <rgbColor rgb="FFF1F1EF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25B"/>
      <rgbColor rgb="FF969696"/>
      <rgbColor rgb="FF173E3C"/>
      <rgbColor rgb="FF339966"/>
      <rgbColor rgb="FF003300"/>
      <rgbColor rgb="FF333300"/>
      <rgbColor rgb="FF993300"/>
      <rgbColor rgb="FF993366"/>
      <rgbColor rgb="FF333399"/>
      <rgbColor rgb="FF272E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StockCounts" displayName="StockCounts" ref="A7:F31" headerRowCount="1" totalsRowCount="0" totalsRowShown="0">
  <autoFilter ref="A7:F31"/>
  <tableColumns count="6">
    <tableColumn id="1" name="Item ID"/>
    <tableColumn id="2" name="Count date"/>
    <tableColumn id="3" name="Physical quantity"/>
    <tableColumn id="4" name="Book quantity"/>
    <tableColumn id="5" name="Difference"/>
    <tableColumn id="6" name="Input 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tockItems" displayName="StockItems" ref="A7:I31" headerRowCount="1" totalsRowCount="0" totalsRowShown="0">
  <autoFilter ref="A7:I31"/>
  <tableColumns count="9">
    <tableColumn id="1" name="Item ID"/>
    <tableColumn id="2" name="Name"/>
    <tableColumn id="3" name="Category"/>
    <tableColumn id="4" name="Base unit"/>
    <tableColumn id="5" name="Opening quantity"/>
    <tableColumn id="6" name="Reorder at"/>
    <tableColumn id="7" name="Input status"/>
    <tableColumn id="8" name="Book quantity"/>
    <tableColumn id="9" name="Stock aler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StockMovements" displayName="StockMovements" ref="A7:I127" headerRowCount="1" totalsRowCount="0" totalsRowShown="0">
  <autoFilter ref="A7:I127"/>
  <tableColumns count="9">
    <tableColumn id="1" name="Movement ID"/>
    <tableColumn id="2" name="Date"/>
    <tableColumn id="3" name="Item ID"/>
    <tableColumn id="4" name="Type"/>
    <tableColumn id="5" name="Quantity (+)"/>
    <tableColumn id="6" name="Batch / document ref"/>
    <tableColumn id="7" name="Signed quantity"/>
    <tableColumn id="8" name="Balance after row"/>
    <tableColumn id="9" name="Input 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Relationship Id="rId3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23"/>
    <col collapsed="false" customWidth="true" hidden="false" outlineLevel="0" max="3" min="3" style="0" width="66"/>
  </cols>
  <sheetData>
    <row r="1" customFormat="false" ht="31.5" hidden="false" customHeight="true" outlineLevel="0" collapsed="false">
      <c r="A1" s="1" t="s">
        <v>0</v>
      </c>
      <c r="B1" s="2"/>
      <c r="C1" s="2"/>
    </row>
    <row r="2" customFormat="false" ht="25.5" hidden="false" customHeight="true" outlineLevel="0" collapsed="false">
      <c r="A2" s="3" t="s">
        <v>1</v>
      </c>
      <c r="B2" s="2"/>
      <c r="C2" s="2"/>
    </row>
    <row r="3" customFormat="false" ht="25.5" hidden="false" customHeight="true" outlineLevel="0" collapsed="false">
      <c r="A3" s="3" t="s">
        <v>2</v>
      </c>
      <c r="B3" s="2"/>
      <c r="C3" s="2"/>
    </row>
    <row r="4" customFormat="false" ht="15" hidden="false" customHeight="false" outlineLevel="0" collapsed="false">
      <c r="A4" s="2" t="s">
        <v>3</v>
      </c>
      <c r="B4" s="4" t="str">
        <f aca="false">Checks!B4</f>
        <v>PASS</v>
      </c>
      <c r="C4" s="2"/>
    </row>
    <row r="5" customFormat="false" ht="15" hidden="false" customHeight="false" outlineLevel="0" collapsed="false">
      <c r="A5" s="2" t="s">
        <v>4</v>
      </c>
      <c r="B5" s="5" t="n">
        <f aca="false">SUM(Checks!B8:B11)+Checks!B13</f>
        <v>0</v>
      </c>
      <c r="C5" s="2"/>
    </row>
    <row r="6" customFormat="false" ht="15" hidden="false" customHeight="false" outlineLevel="0" collapsed="false">
      <c r="A6" s="2" t="s">
        <v>5</v>
      </c>
      <c r="B6" s="6" t="n">
        <v>46309</v>
      </c>
      <c r="C6" s="2"/>
    </row>
    <row r="7" customFormat="false" ht="42" hidden="false" customHeight="true" outlineLevel="0" collapsed="false">
      <c r="A7" s="2"/>
      <c r="B7" s="2"/>
      <c r="C7" s="2"/>
    </row>
    <row r="8" customFormat="false" ht="15" hidden="false" customHeight="false" outlineLevel="0" collapsed="false">
      <c r="A8" s="2"/>
      <c r="B8" s="2"/>
      <c r="C8" s="2"/>
    </row>
    <row r="9" customFormat="false" ht="15" hidden="false" customHeight="false" outlineLevel="0" collapsed="false">
      <c r="A9" s="2" t="s">
        <v>6</v>
      </c>
      <c r="B9" s="5" t="n">
        <f aca="false">IF(B5=0,COUNTIF(Items!$G$8:$G$31,"READY"),"—")</f>
        <v>6</v>
      </c>
      <c r="C9" s="2"/>
    </row>
    <row r="10" customFormat="false" ht="15" hidden="false" customHeight="false" outlineLevel="0" collapsed="false">
      <c r="A10" s="2" t="s">
        <v>7</v>
      </c>
      <c r="B10" s="5" t="n">
        <f aca="false">IF(B5=0,COUNTIF(Items!$I$8:$I$31,"REORDER"),"—")</f>
        <v>1</v>
      </c>
      <c r="C10" s="2"/>
    </row>
    <row r="11" customFormat="false" ht="15" hidden="false" customHeight="false" outlineLevel="0" collapsed="false">
      <c r="A11" s="2" t="s">
        <v>8</v>
      </c>
      <c r="B11" s="5" t="n">
        <f aca="false">IF(B5=0,Checks!B12,"—")</f>
        <v>0</v>
      </c>
      <c r="C11" s="2"/>
    </row>
    <row r="12" customFormat="false" ht="15" hidden="false" customHeight="false" outlineLevel="0" collapsed="false">
      <c r="A12" s="2"/>
      <c r="B12" s="2"/>
      <c r="C12" s="2"/>
    </row>
    <row r="13" customFormat="false" ht="15" hidden="false" customHeight="false" outlineLevel="0" collapsed="false">
      <c r="A13" s="2"/>
      <c r="B13" s="2"/>
      <c r="C13" s="2"/>
    </row>
    <row r="14" customFormat="false" ht="43.5" hidden="false" customHeight="true" outlineLevel="0" collapsed="false">
      <c r="A14" s="2" t="s">
        <v>9</v>
      </c>
      <c r="B14" s="2"/>
      <c r="C14" s="7" t="s">
        <v>10</v>
      </c>
    </row>
    <row r="15" customFormat="false" ht="43.5" hidden="false" customHeight="true" outlineLevel="0" collapsed="false">
      <c r="A15" s="2" t="s">
        <v>11</v>
      </c>
      <c r="B15" s="2"/>
      <c r="C15" s="7" t="s">
        <v>12</v>
      </c>
    </row>
    <row r="16" customFormat="false" ht="43.5" hidden="false" customHeight="true" outlineLevel="0" collapsed="false">
      <c r="A16" s="2" t="s">
        <v>13</v>
      </c>
      <c r="B16" s="2"/>
      <c r="C16" s="7" t="s">
        <v>14</v>
      </c>
    </row>
    <row r="17" customFormat="false" ht="43.5" hidden="false" customHeight="true" outlineLevel="0" collapsed="false">
      <c r="A17" s="2" t="s">
        <v>15</v>
      </c>
      <c r="B17" s="2"/>
      <c r="C17" s="7" t="s">
        <v>16</v>
      </c>
    </row>
    <row r="18" customFormat="false" ht="43.5" hidden="false" customHeight="true" outlineLevel="0" collapsed="false">
      <c r="A18" s="2" t="s">
        <v>17</v>
      </c>
      <c r="B18" s="2"/>
      <c r="C18" s="7" t="s">
        <v>18</v>
      </c>
    </row>
    <row r="19" customFormat="false" ht="43.5" hidden="false" customHeight="true" outlineLevel="0" collapsed="false">
      <c r="A19" s="2" t="s">
        <v>19</v>
      </c>
      <c r="B19" s="2"/>
      <c r="C19" s="7" t="s">
        <v>20</v>
      </c>
    </row>
    <row r="20" customFormat="false" ht="43.5" hidden="false" customHeight="true" outlineLevel="0" collapsed="false">
      <c r="A20" s="2" t="s">
        <v>21</v>
      </c>
      <c r="B20" s="2"/>
      <c r="C20" s="7" t="s">
        <v>22</v>
      </c>
    </row>
    <row r="21" customFormat="false" ht="15" hidden="false" customHeight="false" outlineLevel="0" collapsed="false">
      <c r="A21" s="2"/>
      <c r="B21" s="2"/>
      <c r="C21" s="2"/>
    </row>
    <row r="22" customFormat="false" ht="15" hidden="false" customHeight="false" outlineLevel="0" collapsed="false">
      <c r="A22" s="2"/>
      <c r="B22" s="2"/>
      <c r="C22" s="2"/>
    </row>
    <row r="23" customFormat="false" ht="15" hidden="false" customHeight="false" outlineLevel="0" collapsed="false">
      <c r="A23" s="2"/>
      <c r="B23" s="2"/>
      <c r="C23" s="2"/>
    </row>
    <row r="24" customFormat="false" ht="15" hidden="false" customHeight="false" outlineLevel="0" collapsed="false">
      <c r="A24" s="2"/>
      <c r="B24" s="2"/>
      <c r="C24" s="2"/>
    </row>
    <row r="25" customFormat="false" ht="15" hidden="false" customHeight="false" outlineLevel="0" collapsed="false">
      <c r="A25" s="2"/>
      <c r="B25" s="2"/>
      <c r="C25" s="2"/>
    </row>
    <row r="26" customFormat="false" ht="15" hidden="false" customHeight="false" outlineLevel="0" collapsed="false">
      <c r="A26" s="2"/>
      <c r="B26" s="2"/>
      <c r="C26" s="2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2"/>
      <c r="B28" s="2"/>
      <c r="C28" s="2"/>
    </row>
    <row r="29" customFormat="false" ht="15" hidden="false" customHeight="false" outlineLevel="0" collapsed="false">
      <c r="A29" s="2"/>
      <c r="B29" s="2"/>
      <c r="C29" s="2"/>
    </row>
  </sheetData>
  <conditionalFormatting sqref="B4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1">
      <formula>"REORDER"</formula>
    </cfRule>
    <cfRule type="cellIs" priority="6" operator="equal" aboveAverage="0" equalAverage="0" bottom="0" percent="0" rank="0" text="" dxfId="2">
      <formula>"UNUSED"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9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9"/>
    <col collapsed="false" customWidth="true" hidden="false" outlineLevel="0" max="6" min="6" style="0" width="17"/>
    <col collapsed="false" customWidth="true" hidden="false" outlineLevel="0" max="7" min="7" style="0" width="15"/>
    <col collapsed="false" customWidth="true" hidden="false" outlineLevel="0" max="8" min="8" style="0" width="20"/>
    <col collapsed="false" customWidth="true" hidden="false" outlineLevel="0" max="9" min="9" style="0" width="17"/>
  </cols>
  <sheetData>
    <row r="1" customFormat="false" ht="31.5" hidden="false" customHeight="true" outlineLevel="0" collapsed="false">
      <c r="A1" s="1" t="s">
        <v>23</v>
      </c>
      <c r="B1" s="2"/>
      <c r="C1" s="2"/>
      <c r="D1" s="2"/>
      <c r="E1" s="2"/>
      <c r="F1" s="2"/>
      <c r="G1" s="2"/>
      <c r="H1" s="2"/>
      <c r="I1" s="2"/>
    </row>
    <row r="2" customFormat="false" ht="25.5" hidden="false" customHeight="true" outlineLevel="0" collapsed="false">
      <c r="A2" s="3" t="s">
        <v>24</v>
      </c>
      <c r="B2" s="2"/>
      <c r="C2" s="2"/>
      <c r="D2" s="2"/>
      <c r="E2" s="2"/>
      <c r="F2" s="2"/>
      <c r="G2" s="2"/>
      <c r="H2" s="2"/>
      <c r="I2" s="2"/>
    </row>
    <row r="3" customFormat="false" ht="25.5" hidden="false" customHeight="true" outlineLevel="0" collapsed="false">
      <c r="A3" s="3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2" hidden="false" customHeight="true" outlineLevel="0" collapsed="false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</row>
    <row r="8" customFormat="false" ht="15" hidden="false" customHeight="false" outlineLevel="0" collapsed="false">
      <c r="A8" s="9" t="s">
        <v>34</v>
      </c>
      <c r="B8" s="9" t="s">
        <v>35</v>
      </c>
      <c r="C8" s="9" t="s">
        <v>36</v>
      </c>
      <c r="D8" s="9" t="s">
        <v>37</v>
      </c>
      <c r="E8" s="10" t="n">
        <v>1000</v>
      </c>
      <c r="F8" s="10" t="n">
        <v>300</v>
      </c>
      <c r="G8" s="4" t="str">
        <f aca="false">IFERROR(IF(COUNTA(A8:F8)=0,"UNUSED",IF(AND(A8&lt;&gt;"",A8=TRIM(A8),COUNTIF($A$8:$A$31,A8)=1,B8&lt;&gt;"",OR(C8="Material",C8="Finished"),OR(D8="g",D8="ml",D8="m",D8="oz",D8="each"),OR(C8&lt;&gt;"Finished",D8="each"),ISNUMBER(E8),E8&gt;=0,ISNUMBER(F8),F8&gt;=0,OR(D8&lt;&gt;"each",AND(MOD(E8,1)=0,MOD(F8,1)=0))),"READY","CHECK")),"CHECK")</f>
        <v>READY</v>
      </c>
      <c r="H8" s="11" t="n">
        <f aca="false">IF(AND(G8="READY",Summary!$B$5=0),E8+SUMIF(Movements!$C$8:$C$127,A8,Movements!$G$8:$G$127),"—")</f>
        <v>1280</v>
      </c>
      <c r="I8" s="4" t="str">
        <f aca="false">IF(ISNUMBER(H8),IF(H8&lt;=F8,"REORDER","OK"),IF(G8="UNUSED","UNUSED","CHECK"))</f>
        <v>OK</v>
      </c>
    </row>
    <row r="9" customFormat="false" ht="15" hidden="false" customHeight="false" outlineLevel="0" collapsed="false">
      <c r="A9" s="9" t="s">
        <v>38</v>
      </c>
      <c r="B9" s="9" t="s">
        <v>39</v>
      </c>
      <c r="C9" s="9" t="s">
        <v>36</v>
      </c>
      <c r="D9" s="9" t="s">
        <v>37</v>
      </c>
      <c r="E9" s="10" t="n">
        <v>100</v>
      </c>
      <c r="F9" s="10" t="n">
        <v>30</v>
      </c>
      <c r="G9" s="4" t="str">
        <f aca="false">IFERROR(IF(COUNTA(A9:F9)=0,"UNUSED",IF(AND(A9&lt;&gt;"",A9=TRIM(A9),COUNTIF($A$8:$A$31,A9)=1,B9&lt;&gt;"",OR(C9="Material",C9="Finished"),OR(D9="g",D9="ml",D9="m",D9="oz",D9="each"),OR(C9&lt;&gt;"Finished",D9="each"),ISNUMBER(E9),E9&gt;=0,ISNUMBER(F9),F9&gt;=0,OR(D9&lt;&gt;"each",AND(MOD(E9,1)=0,MOD(F9,1)=0))),"READY","CHECK")),"CHECK")</f>
        <v>READY</v>
      </c>
      <c r="H9" s="11" t="n">
        <f aca="false">IF(AND(G9="READY",Summary!$B$5=0),E9+SUMIF(Movements!$C$8:$C$127,A9,Movements!$G$8:$G$127),"—")</f>
        <v>40</v>
      </c>
      <c r="I9" s="4" t="str">
        <f aca="false">IF(ISNUMBER(H9),IF(H9&lt;=F9,"REORDER","OK"),IF(G9="UNUSED","UNUSED","CHECK"))</f>
        <v>OK</v>
      </c>
    </row>
    <row r="10" customFormat="false" ht="15" hidden="false" customHeight="false" outlineLevel="0" collapsed="false">
      <c r="A10" s="9" t="s">
        <v>40</v>
      </c>
      <c r="B10" s="9" t="s">
        <v>41</v>
      </c>
      <c r="C10" s="9" t="s">
        <v>36</v>
      </c>
      <c r="D10" s="9" t="s">
        <v>42</v>
      </c>
      <c r="E10" s="10" t="n">
        <v>12</v>
      </c>
      <c r="F10" s="10" t="n">
        <v>5</v>
      </c>
      <c r="G10" s="4" t="str">
        <f aca="false">IFERROR(IF(COUNTA(A10:F10)=0,"UNUSED",IF(AND(A10&lt;&gt;"",A10=TRIM(A10),COUNTIF($A$8:$A$31,A10)=1,B10&lt;&gt;"",OR(C10="Material",C10="Finished"),OR(D10="g",D10="ml",D10="m",D10="oz",D10="each"),OR(C10&lt;&gt;"Finished",D10="each"),ISNUMBER(E10),E10&gt;=0,ISNUMBER(F10),F10&gt;=0,OR(D10&lt;&gt;"each",AND(MOD(E10,1)=0,MOD(F10,1)=0))),"READY","CHECK")),"CHECK")</f>
        <v>READY</v>
      </c>
      <c r="H10" s="11" t="n">
        <f aca="false">IF(AND(G10="READY",Summary!$B$5=0),E10+SUMIF(Movements!$C$8:$C$127,A10,Movements!$G$8:$G$127),"—")</f>
        <v>0</v>
      </c>
      <c r="I10" s="4" t="str">
        <f aca="false">IF(ISNUMBER(H10),IF(H10&lt;=F10,"REORDER","OK"),IF(G10="UNUSED","UNUSED","CHECK"))</f>
        <v>REORDER</v>
      </c>
    </row>
    <row r="11" customFormat="false" ht="15" hidden="false" customHeight="false" outlineLevel="0" collapsed="false">
      <c r="A11" s="9" t="s">
        <v>43</v>
      </c>
      <c r="B11" s="9" t="s">
        <v>44</v>
      </c>
      <c r="C11" s="9" t="s">
        <v>36</v>
      </c>
      <c r="D11" s="9" t="s">
        <v>42</v>
      </c>
      <c r="E11" s="10" t="n">
        <v>30</v>
      </c>
      <c r="F11" s="10" t="n">
        <v>10</v>
      </c>
      <c r="G11" s="4" t="str">
        <f aca="false">IFERROR(IF(COUNTA(A11:F11)=0,"UNUSED",IF(AND(A11&lt;&gt;"",A11=TRIM(A11),COUNTIF($A$8:$A$31,A11)=1,B11&lt;&gt;"",OR(C11="Material",C11="Finished"),OR(D11="g",D11="ml",D11="m",D11="oz",D11="each"),OR(C11&lt;&gt;"Finished",D11="each"),ISNUMBER(E11),E11&gt;=0,ISNUMBER(F11),F11&gt;=0,OR(D11&lt;&gt;"each",AND(MOD(E11,1)=0,MOD(F11,1)=0))),"READY","CHECK")),"CHECK")</f>
        <v>READY</v>
      </c>
      <c r="H11" s="11" t="n">
        <f aca="false">IF(AND(G11="READY",Summary!$B$5=0),E11+SUMIF(Movements!$C$8:$C$127,A11,Movements!$G$8:$G$127),"—")</f>
        <v>18</v>
      </c>
      <c r="I11" s="4" t="str">
        <f aca="false">IF(ISNUMBER(H11),IF(H11&lt;=F11,"REORDER","OK"),IF(G11="UNUSED","UNUSED","CHECK"))</f>
        <v>OK</v>
      </c>
    </row>
    <row r="12" customFormat="false" ht="15" hidden="false" customHeight="false" outlineLevel="0" collapsed="false">
      <c r="A12" s="9" t="s">
        <v>45</v>
      </c>
      <c r="B12" s="9" t="s">
        <v>46</v>
      </c>
      <c r="C12" s="9" t="s">
        <v>47</v>
      </c>
      <c r="D12" s="9" t="s">
        <v>42</v>
      </c>
      <c r="E12" s="10" t="n">
        <v>0</v>
      </c>
      <c r="F12" s="10" t="n">
        <v>4</v>
      </c>
      <c r="G12" s="4" t="str">
        <f aca="false">IFERROR(IF(COUNTA(A12:F12)=0,"UNUSED",IF(AND(A12&lt;&gt;"",A12=TRIM(A12),COUNTIF($A$8:$A$31,A12)=1,B12&lt;&gt;"",OR(C12="Material",C12="Finished"),OR(D12="g",D12="ml",D12="m",D12="oz",D12="each"),OR(C12&lt;&gt;"Finished",D12="each"),ISNUMBER(E12),E12&gt;=0,ISNUMBER(F12),F12&gt;=0,OR(D12&lt;&gt;"each",AND(MOD(E12,1)=0,MOD(F12,1)=0))),"READY","CHECK")),"CHECK")</f>
        <v>READY</v>
      </c>
      <c r="H12" s="11" t="n">
        <f aca="false">IF(AND(G12="READY",Summary!$B$5=0),E12+SUMIF(Movements!$C$8:$C$127,A12,Movements!$G$8:$G$127),"—")</f>
        <v>9</v>
      </c>
      <c r="I12" s="4" t="str">
        <f aca="false">IF(ISNUMBER(H12),IF(H12&lt;=F12,"REORDER","OK"),IF(G12="UNUSED","UNUSED","CHECK"))</f>
        <v>OK</v>
      </c>
    </row>
    <row r="13" customFormat="false" ht="15" hidden="false" customHeight="false" outlineLevel="0" collapsed="false">
      <c r="A13" s="9" t="s">
        <v>48</v>
      </c>
      <c r="B13" s="9" t="s">
        <v>49</v>
      </c>
      <c r="C13" s="9" t="s">
        <v>47</v>
      </c>
      <c r="D13" s="9" t="s">
        <v>42</v>
      </c>
      <c r="E13" s="10" t="n">
        <v>10</v>
      </c>
      <c r="F13" s="10" t="n">
        <v>3</v>
      </c>
      <c r="G13" s="4" t="str">
        <f aca="false">IFERROR(IF(COUNTA(A13:F13)=0,"UNUSED",IF(AND(A13&lt;&gt;"",A13=TRIM(A13),COUNTIF($A$8:$A$31,A13)=1,B13&lt;&gt;"",OR(C13="Material",C13="Finished"),OR(D13="g",D13="ml",D13="m",D13="oz",D13="each"),OR(C13&lt;&gt;"Finished",D13="each"),ISNUMBER(E13),E13&gt;=0,ISNUMBER(F13),F13&gt;=0,OR(D13&lt;&gt;"each",AND(MOD(E13,1)=0,MOD(F13,1)=0))),"READY","CHECK")),"CHECK")</f>
        <v>READY</v>
      </c>
      <c r="H13" s="11" t="n">
        <f aca="false">IF(AND(G13="READY",Summary!$B$5=0),E13+SUMIF(Movements!$C$8:$C$127,A13,Movements!$G$8:$G$127),"—")</f>
        <v>9</v>
      </c>
      <c r="I13" s="4" t="str">
        <f aca="false">IF(ISNUMBER(H13),IF(H13&lt;=F13,"REORDER","OK"),IF(G13="UNUSED","UNUSED","CHECK"))</f>
        <v>OK</v>
      </c>
    </row>
    <row r="14" customFormat="false" ht="15" hidden="false" customHeight="false" outlineLevel="0" collapsed="false">
      <c r="A14" s="9"/>
      <c r="B14" s="9"/>
      <c r="C14" s="9"/>
      <c r="D14" s="9"/>
      <c r="E14" s="10"/>
      <c r="F14" s="10"/>
      <c r="G14" s="4" t="str">
        <f aca="false">IFERROR(IF(COUNTA(A14:F14)=0,"UNUSED",IF(AND(A14&lt;&gt;"",A14=TRIM(A14),COUNTIF($A$8:$A$31,A14)=1,B14&lt;&gt;"",OR(C14="Material",C14="Finished"),OR(D14="g",D14="ml",D14="m",D14="oz",D14="each"),OR(C14&lt;&gt;"Finished",D14="each"),ISNUMBER(E14),E14&gt;=0,ISNUMBER(F14),F14&gt;=0,OR(D14&lt;&gt;"each",AND(MOD(E14,1)=0,MOD(F14,1)=0))),"READY","CHECK")),"CHECK")</f>
        <v>UNUSED</v>
      </c>
      <c r="H14" s="11" t="str">
        <f aca="false">IF(AND(G14="READY",Summary!$B$5=0),E14+SUMIF(Movements!$C$8:$C$127,A14,Movements!$G$8:$G$127),"—")</f>
        <v>—</v>
      </c>
      <c r="I14" s="4" t="str">
        <f aca="false">IF(ISNUMBER(H14),IF(H14&lt;=F14,"REORDER","OK"),IF(G14="UNUSED","UNUSED","CHECK"))</f>
        <v>UNUSED</v>
      </c>
    </row>
    <row r="15" customFormat="false" ht="15" hidden="false" customHeight="false" outlineLevel="0" collapsed="false">
      <c r="A15" s="9"/>
      <c r="B15" s="9"/>
      <c r="C15" s="9"/>
      <c r="D15" s="9"/>
      <c r="E15" s="10"/>
      <c r="F15" s="10"/>
      <c r="G15" s="4" t="str">
        <f aca="false">IFERROR(IF(COUNTA(A15:F15)=0,"UNUSED",IF(AND(A15&lt;&gt;"",A15=TRIM(A15),COUNTIF($A$8:$A$31,A15)=1,B15&lt;&gt;"",OR(C15="Material",C15="Finished"),OR(D15="g",D15="ml",D15="m",D15="oz",D15="each"),OR(C15&lt;&gt;"Finished",D15="each"),ISNUMBER(E15),E15&gt;=0,ISNUMBER(F15),F15&gt;=0,OR(D15&lt;&gt;"each",AND(MOD(E15,1)=0,MOD(F15,1)=0))),"READY","CHECK")),"CHECK")</f>
        <v>UNUSED</v>
      </c>
      <c r="H15" s="11" t="str">
        <f aca="false">IF(AND(G15="READY",Summary!$B$5=0),E15+SUMIF(Movements!$C$8:$C$127,A15,Movements!$G$8:$G$127),"—")</f>
        <v>—</v>
      </c>
      <c r="I15" s="4" t="str">
        <f aca="false">IF(ISNUMBER(H15),IF(H15&lt;=F15,"REORDER","OK"),IF(G15="UNUSED","UNUSED","CHECK"))</f>
        <v>UNUSED</v>
      </c>
    </row>
    <row r="16" customFormat="false" ht="15" hidden="false" customHeight="false" outlineLevel="0" collapsed="false">
      <c r="A16" s="9"/>
      <c r="B16" s="9"/>
      <c r="C16" s="9"/>
      <c r="D16" s="9"/>
      <c r="E16" s="10"/>
      <c r="F16" s="10"/>
      <c r="G16" s="4" t="str">
        <f aca="false">IFERROR(IF(COUNTA(A16:F16)=0,"UNUSED",IF(AND(A16&lt;&gt;"",A16=TRIM(A16),COUNTIF($A$8:$A$31,A16)=1,B16&lt;&gt;"",OR(C16="Material",C16="Finished"),OR(D16="g",D16="ml",D16="m",D16="oz",D16="each"),OR(C16&lt;&gt;"Finished",D16="each"),ISNUMBER(E16),E16&gt;=0,ISNUMBER(F16),F16&gt;=0,OR(D16&lt;&gt;"each",AND(MOD(E16,1)=0,MOD(F16,1)=0))),"READY","CHECK")),"CHECK")</f>
        <v>UNUSED</v>
      </c>
      <c r="H16" s="11" t="str">
        <f aca="false">IF(AND(G16="READY",Summary!$B$5=0),E16+SUMIF(Movements!$C$8:$C$127,A16,Movements!$G$8:$G$127),"—")</f>
        <v>—</v>
      </c>
      <c r="I16" s="4" t="str">
        <f aca="false">IF(ISNUMBER(H16),IF(H16&lt;=F16,"REORDER","OK"),IF(G16="UNUSED","UNUSED","CHECK"))</f>
        <v>UNUSED</v>
      </c>
    </row>
    <row r="17" customFormat="false" ht="15" hidden="false" customHeight="false" outlineLevel="0" collapsed="false">
      <c r="A17" s="9"/>
      <c r="B17" s="9"/>
      <c r="C17" s="9"/>
      <c r="D17" s="9"/>
      <c r="E17" s="10"/>
      <c r="F17" s="10"/>
      <c r="G17" s="4" t="str">
        <f aca="false">IFERROR(IF(COUNTA(A17:F17)=0,"UNUSED",IF(AND(A17&lt;&gt;"",A17=TRIM(A17),COUNTIF($A$8:$A$31,A17)=1,B17&lt;&gt;"",OR(C17="Material",C17="Finished"),OR(D17="g",D17="ml",D17="m",D17="oz",D17="each"),OR(C17&lt;&gt;"Finished",D17="each"),ISNUMBER(E17),E17&gt;=0,ISNUMBER(F17),F17&gt;=0,OR(D17&lt;&gt;"each",AND(MOD(E17,1)=0,MOD(F17,1)=0))),"READY","CHECK")),"CHECK")</f>
        <v>UNUSED</v>
      </c>
      <c r="H17" s="11" t="str">
        <f aca="false">IF(AND(G17="READY",Summary!$B$5=0),E17+SUMIF(Movements!$C$8:$C$127,A17,Movements!$G$8:$G$127),"—")</f>
        <v>—</v>
      </c>
      <c r="I17" s="4" t="str">
        <f aca="false">IF(ISNUMBER(H17),IF(H17&lt;=F17,"REORDER","OK"),IF(G17="UNUSED","UNUSED","CHECK"))</f>
        <v>UNUSED</v>
      </c>
    </row>
    <row r="18" customFormat="false" ht="15" hidden="false" customHeight="false" outlineLevel="0" collapsed="false">
      <c r="A18" s="9"/>
      <c r="B18" s="9"/>
      <c r="C18" s="9"/>
      <c r="D18" s="9"/>
      <c r="E18" s="10"/>
      <c r="F18" s="10"/>
      <c r="G18" s="4" t="str">
        <f aca="false">IFERROR(IF(COUNTA(A18:F18)=0,"UNUSED",IF(AND(A18&lt;&gt;"",A18=TRIM(A18),COUNTIF($A$8:$A$31,A18)=1,B18&lt;&gt;"",OR(C18="Material",C18="Finished"),OR(D18="g",D18="ml",D18="m",D18="oz",D18="each"),OR(C18&lt;&gt;"Finished",D18="each"),ISNUMBER(E18),E18&gt;=0,ISNUMBER(F18),F18&gt;=0,OR(D18&lt;&gt;"each",AND(MOD(E18,1)=0,MOD(F18,1)=0))),"READY","CHECK")),"CHECK")</f>
        <v>UNUSED</v>
      </c>
      <c r="H18" s="11" t="str">
        <f aca="false">IF(AND(G18="READY",Summary!$B$5=0),E18+SUMIF(Movements!$C$8:$C$127,A18,Movements!$G$8:$G$127),"—")</f>
        <v>—</v>
      </c>
      <c r="I18" s="4" t="str">
        <f aca="false">IF(ISNUMBER(H18),IF(H18&lt;=F18,"REORDER","OK"),IF(G18="UNUSED","UNUSED","CHECK"))</f>
        <v>UNUSED</v>
      </c>
    </row>
    <row r="19" customFormat="false" ht="15" hidden="false" customHeight="false" outlineLevel="0" collapsed="false">
      <c r="A19" s="9"/>
      <c r="B19" s="9"/>
      <c r="C19" s="9"/>
      <c r="D19" s="9"/>
      <c r="E19" s="10"/>
      <c r="F19" s="10"/>
      <c r="G19" s="4" t="str">
        <f aca="false">IFERROR(IF(COUNTA(A19:F19)=0,"UNUSED",IF(AND(A19&lt;&gt;"",A19=TRIM(A19),COUNTIF($A$8:$A$31,A19)=1,B19&lt;&gt;"",OR(C19="Material",C19="Finished"),OR(D19="g",D19="ml",D19="m",D19="oz",D19="each"),OR(C19&lt;&gt;"Finished",D19="each"),ISNUMBER(E19),E19&gt;=0,ISNUMBER(F19),F19&gt;=0,OR(D19&lt;&gt;"each",AND(MOD(E19,1)=0,MOD(F19,1)=0))),"READY","CHECK")),"CHECK")</f>
        <v>UNUSED</v>
      </c>
      <c r="H19" s="11" t="str">
        <f aca="false">IF(AND(G19="READY",Summary!$B$5=0),E19+SUMIF(Movements!$C$8:$C$127,A19,Movements!$G$8:$G$127),"—")</f>
        <v>—</v>
      </c>
      <c r="I19" s="4" t="str">
        <f aca="false">IF(ISNUMBER(H19),IF(H19&lt;=F19,"REORDER","OK"),IF(G19="UNUSED","UNUSED","CHECK"))</f>
        <v>UNUSED</v>
      </c>
    </row>
    <row r="20" customFormat="false" ht="15" hidden="false" customHeight="false" outlineLevel="0" collapsed="false">
      <c r="A20" s="9"/>
      <c r="B20" s="9"/>
      <c r="C20" s="9"/>
      <c r="D20" s="9"/>
      <c r="E20" s="10"/>
      <c r="F20" s="10"/>
      <c r="G20" s="4" t="str">
        <f aca="false">IFERROR(IF(COUNTA(A20:F20)=0,"UNUSED",IF(AND(A20&lt;&gt;"",A20=TRIM(A20),COUNTIF($A$8:$A$31,A20)=1,B20&lt;&gt;"",OR(C20="Material",C20="Finished"),OR(D20="g",D20="ml",D20="m",D20="oz",D20="each"),OR(C20&lt;&gt;"Finished",D20="each"),ISNUMBER(E20),E20&gt;=0,ISNUMBER(F20),F20&gt;=0,OR(D20&lt;&gt;"each",AND(MOD(E20,1)=0,MOD(F20,1)=0))),"READY","CHECK")),"CHECK")</f>
        <v>UNUSED</v>
      </c>
      <c r="H20" s="11" t="str">
        <f aca="false">IF(AND(G20="READY",Summary!$B$5=0),E20+SUMIF(Movements!$C$8:$C$127,A20,Movements!$G$8:$G$127),"—")</f>
        <v>—</v>
      </c>
      <c r="I20" s="4" t="str">
        <f aca="false">IF(ISNUMBER(H20),IF(H20&lt;=F20,"REORDER","OK"),IF(G20="UNUSED","UNUSED","CHECK"))</f>
        <v>UNUSED</v>
      </c>
    </row>
    <row r="21" customFormat="false" ht="15" hidden="false" customHeight="false" outlineLevel="0" collapsed="false">
      <c r="A21" s="9"/>
      <c r="B21" s="9"/>
      <c r="C21" s="9"/>
      <c r="D21" s="9"/>
      <c r="E21" s="10"/>
      <c r="F21" s="10"/>
      <c r="G21" s="4" t="str">
        <f aca="false">IFERROR(IF(COUNTA(A21:F21)=0,"UNUSED",IF(AND(A21&lt;&gt;"",A21=TRIM(A21),COUNTIF($A$8:$A$31,A21)=1,B21&lt;&gt;"",OR(C21="Material",C21="Finished"),OR(D21="g",D21="ml",D21="m",D21="oz",D21="each"),OR(C21&lt;&gt;"Finished",D21="each"),ISNUMBER(E21),E21&gt;=0,ISNUMBER(F21),F21&gt;=0,OR(D21&lt;&gt;"each",AND(MOD(E21,1)=0,MOD(F21,1)=0))),"READY","CHECK")),"CHECK")</f>
        <v>UNUSED</v>
      </c>
      <c r="H21" s="11" t="str">
        <f aca="false">IF(AND(G21="READY",Summary!$B$5=0),E21+SUMIF(Movements!$C$8:$C$127,A21,Movements!$G$8:$G$127),"—")</f>
        <v>—</v>
      </c>
      <c r="I21" s="4" t="str">
        <f aca="false">IF(ISNUMBER(H21),IF(H21&lt;=F21,"REORDER","OK"),IF(G21="UNUSED","UNUSED","CHECK"))</f>
        <v>UNUSED</v>
      </c>
    </row>
    <row r="22" customFormat="false" ht="15" hidden="false" customHeight="false" outlineLevel="0" collapsed="false">
      <c r="A22" s="9"/>
      <c r="B22" s="9"/>
      <c r="C22" s="9"/>
      <c r="D22" s="9"/>
      <c r="E22" s="10"/>
      <c r="F22" s="10"/>
      <c r="G22" s="4" t="str">
        <f aca="false">IFERROR(IF(COUNTA(A22:F22)=0,"UNUSED",IF(AND(A22&lt;&gt;"",A22=TRIM(A22),COUNTIF($A$8:$A$31,A22)=1,B22&lt;&gt;"",OR(C22="Material",C22="Finished"),OR(D22="g",D22="ml",D22="m",D22="oz",D22="each"),OR(C22&lt;&gt;"Finished",D22="each"),ISNUMBER(E22),E22&gt;=0,ISNUMBER(F22),F22&gt;=0,OR(D22&lt;&gt;"each",AND(MOD(E22,1)=0,MOD(F22,1)=0))),"READY","CHECK")),"CHECK")</f>
        <v>UNUSED</v>
      </c>
      <c r="H22" s="11" t="str">
        <f aca="false">IF(AND(G22="READY",Summary!$B$5=0),E22+SUMIF(Movements!$C$8:$C$127,A22,Movements!$G$8:$G$127),"—")</f>
        <v>—</v>
      </c>
      <c r="I22" s="4" t="str">
        <f aca="false">IF(ISNUMBER(H22),IF(H22&lt;=F22,"REORDER","OK"),IF(G22="UNUSED","UNUSED","CHECK"))</f>
        <v>UNUSED</v>
      </c>
    </row>
    <row r="23" customFormat="false" ht="15" hidden="false" customHeight="false" outlineLevel="0" collapsed="false">
      <c r="A23" s="9"/>
      <c r="B23" s="9"/>
      <c r="C23" s="9"/>
      <c r="D23" s="9"/>
      <c r="E23" s="10"/>
      <c r="F23" s="10"/>
      <c r="G23" s="4" t="str">
        <f aca="false">IFERROR(IF(COUNTA(A23:F23)=0,"UNUSED",IF(AND(A23&lt;&gt;"",A23=TRIM(A23),COUNTIF($A$8:$A$31,A23)=1,B23&lt;&gt;"",OR(C23="Material",C23="Finished"),OR(D23="g",D23="ml",D23="m",D23="oz",D23="each"),OR(C23&lt;&gt;"Finished",D23="each"),ISNUMBER(E23),E23&gt;=0,ISNUMBER(F23),F23&gt;=0,OR(D23&lt;&gt;"each",AND(MOD(E23,1)=0,MOD(F23,1)=0))),"READY","CHECK")),"CHECK")</f>
        <v>UNUSED</v>
      </c>
      <c r="H23" s="11" t="str">
        <f aca="false">IF(AND(G23="READY",Summary!$B$5=0),E23+SUMIF(Movements!$C$8:$C$127,A23,Movements!$G$8:$G$127),"—")</f>
        <v>—</v>
      </c>
      <c r="I23" s="4" t="str">
        <f aca="false">IF(ISNUMBER(H23),IF(H23&lt;=F23,"REORDER","OK"),IF(G23="UNUSED","UNUSED","CHECK"))</f>
        <v>UNUSED</v>
      </c>
    </row>
    <row r="24" customFormat="false" ht="15" hidden="false" customHeight="false" outlineLevel="0" collapsed="false">
      <c r="A24" s="9"/>
      <c r="B24" s="9"/>
      <c r="C24" s="9"/>
      <c r="D24" s="9"/>
      <c r="E24" s="10"/>
      <c r="F24" s="10"/>
      <c r="G24" s="4" t="str">
        <f aca="false">IFERROR(IF(COUNTA(A24:F24)=0,"UNUSED",IF(AND(A24&lt;&gt;"",A24=TRIM(A24),COUNTIF($A$8:$A$31,A24)=1,B24&lt;&gt;"",OR(C24="Material",C24="Finished"),OR(D24="g",D24="ml",D24="m",D24="oz",D24="each"),OR(C24&lt;&gt;"Finished",D24="each"),ISNUMBER(E24),E24&gt;=0,ISNUMBER(F24),F24&gt;=0,OR(D24&lt;&gt;"each",AND(MOD(E24,1)=0,MOD(F24,1)=0))),"READY","CHECK")),"CHECK")</f>
        <v>UNUSED</v>
      </c>
      <c r="H24" s="11" t="str">
        <f aca="false">IF(AND(G24="READY",Summary!$B$5=0),E24+SUMIF(Movements!$C$8:$C$127,A24,Movements!$G$8:$G$127),"—")</f>
        <v>—</v>
      </c>
      <c r="I24" s="4" t="str">
        <f aca="false">IF(ISNUMBER(H24),IF(H24&lt;=F24,"REORDER","OK"),IF(G24="UNUSED","UNUSED","CHECK"))</f>
        <v>UNUSED</v>
      </c>
    </row>
    <row r="25" customFormat="false" ht="15" hidden="false" customHeight="false" outlineLevel="0" collapsed="false">
      <c r="A25" s="9"/>
      <c r="B25" s="9"/>
      <c r="C25" s="9"/>
      <c r="D25" s="9"/>
      <c r="E25" s="10"/>
      <c r="F25" s="10"/>
      <c r="G25" s="4" t="str">
        <f aca="false">IFERROR(IF(COUNTA(A25:F25)=0,"UNUSED",IF(AND(A25&lt;&gt;"",A25=TRIM(A25),COUNTIF($A$8:$A$31,A25)=1,B25&lt;&gt;"",OR(C25="Material",C25="Finished"),OR(D25="g",D25="ml",D25="m",D25="oz",D25="each"),OR(C25&lt;&gt;"Finished",D25="each"),ISNUMBER(E25),E25&gt;=0,ISNUMBER(F25),F25&gt;=0,OR(D25&lt;&gt;"each",AND(MOD(E25,1)=0,MOD(F25,1)=0))),"READY","CHECK")),"CHECK")</f>
        <v>UNUSED</v>
      </c>
      <c r="H25" s="11" t="str">
        <f aca="false">IF(AND(G25="READY",Summary!$B$5=0),E25+SUMIF(Movements!$C$8:$C$127,A25,Movements!$G$8:$G$127),"—")</f>
        <v>—</v>
      </c>
      <c r="I25" s="4" t="str">
        <f aca="false">IF(ISNUMBER(H25),IF(H25&lt;=F25,"REORDER","OK"),IF(G25="UNUSED","UNUSED","CHECK"))</f>
        <v>UNUSED</v>
      </c>
    </row>
    <row r="26" customFormat="false" ht="15" hidden="false" customHeight="false" outlineLevel="0" collapsed="false">
      <c r="A26" s="9"/>
      <c r="B26" s="9"/>
      <c r="C26" s="9"/>
      <c r="D26" s="9"/>
      <c r="E26" s="10"/>
      <c r="F26" s="10"/>
      <c r="G26" s="4" t="str">
        <f aca="false">IFERROR(IF(COUNTA(A26:F26)=0,"UNUSED",IF(AND(A26&lt;&gt;"",A26=TRIM(A26),COUNTIF($A$8:$A$31,A26)=1,B26&lt;&gt;"",OR(C26="Material",C26="Finished"),OR(D26="g",D26="ml",D26="m",D26="oz",D26="each"),OR(C26&lt;&gt;"Finished",D26="each"),ISNUMBER(E26),E26&gt;=0,ISNUMBER(F26),F26&gt;=0,OR(D26&lt;&gt;"each",AND(MOD(E26,1)=0,MOD(F26,1)=0))),"READY","CHECK")),"CHECK")</f>
        <v>UNUSED</v>
      </c>
      <c r="H26" s="11" t="str">
        <f aca="false">IF(AND(G26="READY",Summary!$B$5=0),E26+SUMIF(Movements!$C$8:$C$127,A26,Movements!$G$8:$G$127),"—")</f>
        <v>—</v>
      </c>
      <c r="I26" s="4" t="str">
        <f aca="false">IF(ISNUMBER(H26),IF(H26&lt;=F26,"REORDER","OK"),IF(G26="UNUSED","UNUSED","CHECK"))</f>
        <v>UNUSED</v>
      </c>
    </row>
    <row r="27" customFormat="false" ht="15" hidden="false" customHeight="false" outlineLevel="0" collapsed="false">
      <c r="A27" s="9"/>
      <c r="B27" s="9"/>
      <c r="C27" s="9"/>
      <c r="D27" s="9"/>
      <c r="E27" s="10"/>
      <c r="F27" s="10"/>
      <c r="G27" s="4" t="str">
        <f aca="false">IFERROR(IF(COUNTA(A27:F27)=0,"UNUSED",IF(AND(A27&lt;&gt;"",A27=TRIM(A27),COUNTIF($A$8:$A$31,A27)=1,B27&lt;&gt;"",OR(C27="Material",C27="Finished"),OR(D27="g",D27="ml",D27="m",D27="oz",D27="each"),OR(C27&lt;&gt;"Finished",D27="each"),ISNUMBER(E27),E27&gt;=0,ISNUMBER(F27),F27&gt;=0,OR(D27&lt;&gt;"each",AND(MOD(E27,1)=0,MOD(F27,1)=0))),"READY","CHECK")),"CHECK")</f>
        <v>UNUSED</v>
      </c>
      <c r="H27" s="11" t="str">
        <f aca="false">IF(AND(G27="READY",Summary!$B$5=0),E27+SUMIF(Movements!$C$8:$C$127,A27,Movements!$G$8:$G$127),"—")</f>
        <v>—</v>
      </c>
      <c r="I27" s="4" t="str">
        <f aca="false">IF(ISNUMBER(H27),IF(H27&lt;=F27,"REORDER","OK"),IF(G27="UNUSED","UNUSED","CHECK"))</f>
        <v>UNUSED</v>
      </c>
    </row>
    <row r="28" customFormat="false" ht="15" hidden="false" customHeight="false" outlineLevel="0" collapsed="false">
      <c r="A28" s="9"/>
      <c r="B28" s="9"/>
      <c r="C28" s="9"/>
      <c r="D28" s="9"/>
      <c r="E28" s="10"/>
      <c r="F28" s="10"/>
      <c r="G28" s="4" t="str">
        <f aca="false">IFERROR(IF(COUNTA(A28:F28)=0,"UNUSED",IF(AND(A28&lt;&gt;"",A28=TRIM(A28),COUNTIF($A$8:$A$31,A28)=1,B28&lt;&gt;"",OR(C28="Material",C28="Finished"),OR(D28="g",D28="ml",D28="m",D28="oz",D28="each"),OR(C28&lt;&gt;"Finished",D28="each"),ISNUMBER(E28),E28&gt;=0,ISNUMBER(F28),F28&gt;=0,OR(D28&lt;&gt;"each",AND(MOD(E28,1)=0,MOD(F28,1)=0))),"READY","CHECK")),"CHECK")</f>
        <v>UNUSED</v>
      </c>
      <c r="H28" s="11" t="str">
        <f aca="false">IF(AND(G28="READY",Summary!$B$5=0),E28+SUMIF(Movements!$C$8:$C$127,A28,Movements!$G$8:$G$127),"—")</f>
        <v>—</v>
      </c>
      <c r="I28" s="4" t="str">
        <f aca="false">IF(ISNUMBER(H28),IF(H28&lt;=F28,"REORDER","OK"),IF(G28="UNUSED","UNUSED","CHECK"))</f>
        <v>UNUSED</v>
      </c>
    </row>
    <row r="29" customFormat="false" ht="15" hidden="false" customHeight="false" outlineLevel="0" collapsed="false">
      <c r="A29" s="9"/>
      <c r="B29" s="9"/>
      <c r="C29" s="9"/>
      <c r="D29" s="9"/>
      <c r="E29" s="10"/>
      <c r="F29" s="10"/>
      <c r="G29" s="4" t="str">
        <f aca="false">IFERROR(IF(COUNTA(A29:F29)=0,"UNUSED",IF(AND(A29&lt;&gt;"",A29=TRIM(A29),COUNTIF($A$8:$A$31,A29)=1,B29&lt;&gt;"",OR(C29="Material",C29="Finished"),OR(D29="g",D29="ml",D29="m",D29="oz",D29="each"),OR(C29&lt;&gt;"Finished",D29="each"),ISNUMBER(E29),E29&gt;=0,ISNUMBER(F29),F29&gt;=0,OR(D29&lt;&gt;"each",AND(MOD(E29,1)=0,MOD(F29,1)=0))),"READY","CHECK")),"CHECK")</f>
        <v>UNUSED</v>
      </c>
      <c r="H29" s="11" t="str">
        <f aca="false">IF(AND(G29="READY",Summary!$B$5=0),E29+SUMIF(Movements!$C$8:$C$127,A29,Movements!$G$8:$G$127),"—")</f>
        <v>—</v>
      </c>
      <c r="I29" s="4" t="str">
        <f aca="false">IF(ISNUMBER(H29),IF(H29&lt;=F29,"REORDER","OK"),IF(G29="UNUSED","UNUSED","CHECK"))</f>
        <v>UNUSED</v>
      </c>
    </row>
    <row r="30" customFormat="false" ht="15" hidden="false" customHeight="false" outlineLevel="0" collapsed="false">
      <c r="A30" s="9"/>
      <c r="B30" s="9"/>
      <c r="C30" s="9"/>
      <c r="D30" s="9"/>
      <c r="E30" s="10"/>
      <c r="F30" s="10"/>
      <c r="G30" s="4" t="str">
        <f aca="false">IFERROR(IF(COUNTA(A30:F30)=0,"UNUSED",IF(AND(A30&lt;&gt;"",A30=TRIM(A30),COUNTIF($A$8:$A$31,A30)=1,B30&lt;&gt;"",OR(C30="Material",C30="Finished"),OR(D30="g",D30="ml",D30="m",D30="oz",D30="each"),OR(C30&lt;&gt;"Finished",D30="each"),ISNUMBER(E30),E30&gt;=0,ISNUMBER(F30),F30&gt;=0,OR(D30&lt;&gt;"each",AND(MOD(E30,1)=0,MOD(F30,1)=0))),"READY","CHECK")),"CHECK")</f>
        <v>UNUSED</v>
      </c>
      <c r="H30" s="11" t="str">
        <f aca="false">IF(AND(G30="READY",Summary!$B$5=0),E30+SUMIF(Movements!$C$8:$C$127,A30,Movements!$G$8:$G$127),"—")</f>
        <v>—</v>
      </c>
      <c r="I30" s="4" t="str">
        <f aca="false">IF(ISNUMBER(H30),IF(H30&lt;=F30,"REORDER","OK"),IF(G30="UNUSED","UNUSED","CHECK"))</f>
        <v>UNUSED</v>
      </c>
    </row>
    <row r="31" customFormat="false" ht="15" hidden="false" customHeight="false" outlineLevel="0" collapsed="false">
      <c r="A31" s="9"/>
      <c r="B31" s="9"/>
      <c r="C31" s="9"/>
      <c r="D31" s="9"/>
      <c r="E31" s="10"/>
      <c r="F31" s="10"/>
      <c r="G31" s="4" t="str">
        <f aca="false">IFERROR(IF(COUNTA(A31:F31)=0,"UNUSED",IF(AND(A31&lt;&gt;"",A31=TRIM(A31),COUNTIF($A$8:$A$31,A31)=1,B31&lt;&gt;"",OR(C31="Material",C31="Finished"),OR(D31="g",D31="ml",D31="m",D31="oz",D31="each"),OR(C31&lt;&gt;"Finished",D31="each"),ISNUMBER(E31),E31&gt;=0,ISNUMBER(F31),F31&gt;=0,OR(D31&lt;&gt;"each",AND(MOD(E31,1)=0,MOD(F31,1)=0))),"READY","CHECK")),"CHECK")</f>
        <v>UNUSED</v>
      </c>
      <c r="H31" s="11" t="str">
        <f aca="false">IF(AND(G31="READY",Summary!$B$5=0),E31+SUMIF(Movements!$C$8:$C$127,A31,Movements!$G$8:$G$127),"—")</f>
        <v>—</v>
      </c>
      <c r="I31" s="4" t="str">
        <f aca="false">IF(ISNUMBER(H31),IF(H31&lt;=F31,"REORDER","OK"),IF(G31="UNUSED","UNUSED","CHECK"))</f>
        <v>UNUSED</v>
      </c>
    </row>
  </sheetData>
  <conditionalFormatting sqref="G8:G31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1">
      <formula>"REORDER"</formula>
    </cfRule>
    <cfRule type="cellIs" priority="6" operator="equal" aboveAverage="0" equalAverage="0" bottom="0" percent="0" rank="0" text="" dxfId="2">
      <formula>"UNUSED"</formula>
    </cfRule>
  </conditionalFormatting>
  <conditionalFormatting sqref="I8:I31">
    <cfRule type="cellIs" priority="7" operator="equal" aboveAverage="0" equalAverage="0" bottom="0" percent="0" rank="0" text="" dxfId="0">
      <formula>"READY"</formula>
    </cfRule>
    <cfRule type="cellIs" priority="8" operator="equal" aboveAverage="0" equalAverage="0" bottom="0" percent="0" rank="0" text="" dxfId="0">
      <formula>"PASS"</formula>
    </cfRule>
    <cfRule type="cellIs" priority="9" operator="equal" aboveAverage="0" equalAverage="0" bottom="0" percent="0" rank="0" text="" dxfId="1">
      <formula>"CHECK"</formula>
    </cfRule>
    <cfRule type="cellIs" priority="10" operator="equal" aboveAverage="0" equalAverage="0" bottom="0" percent="0" rank="0" text="" dxfId="1">
      <formula>"REORDER"</formula>
    </cfRule>
    <cfRule type="cellIs" priority="11" operator="equal" aboveAverage="0" equalAverage="0" bottom="0" percent="0" rank="0" text="" dxfId="2">
      <formula>"UNUSED"</formula>
    </cfRule>
  </conditionalFormatting>
  <dataValidations count="3">
    <dataValidation allowBlank="false" errorStyle="stop" operator="between" showDropDown="false" showErrorMessage="false" showInputMessage="false" sqref="C8:C31" type="list">
      <formula1>"Material,Finished"</formula1>
      <formula2>0</formula2>
    </dataValidation>
    <dataValidation allowBlank="false" errorStyle="stop" operator="between" showDropDown="false" showErrorMessage="false" showInputMessage="false" sqref="D8:D31" type="list">
      <formula1>"g,ml,m,oz,each"</formula1>
      <formula2>0</formula2>
    </dataValidation>
    <dataValidation allowBlank="false" errorStyle="stop" operator="greaterThanOrEqual" showDropDown="false" showErrorMessage="false" showInputMessage="false" sqref="E8:F3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17"/>
    <col collapsed="false" customWidth="true" hidden="false" outlineLevel="0" max="5" min="3" style="0" width="18"/>
    <col collapsed="false" customWidth="true" hidden="false" outlineLevel="0" max="6" min="6" style="0" width="28"/>
    <col collapsed="false" customWidth="true" hidden="false" outlineLevel="0" max="7" min="7" style="0" width="19"/>
    <col collapsed="false" customWidth="true" hidden="false" outlineLevel="0" max="8" min="8" style="0" width="20"/>
    <col collapsed="false" customWidth="true" hidden="false" outlineLevel="0" max="9" min="9" style="0" width="16"/>
  </cols>
  <sheetData>
    <row r="1" customFormat="false" ht="31.5" hidden="false" customHeight="true" outlineLevel="0" collapsed="false">
      <c r="A1" s="1" t="s">
        <v>50</v>
      </c>
      <c r="B1" s="2"/>
      <c r="C1" s="2"/>
      <c r="D1" s="2"/>
      <c r="E1" s="2"/>
      <c r="F1" s="2"/>
      <c r="G1" s="2"/>
      <c r="H1" s="2"/>
      <c r="I1" s="2"/>
    </row>
    <row r="2" customFormat="false" ht="25.5" hidden="false" customHeight="true" outlineLevel="0" collapsed="false">
      <c r="A2" s="3" t="s">
        <v>51</v>
      </c>
      <c r="B2" s="2"/>
      <c r="C2" s="2"/>
      <c r="D2" s="2"/>
      <c r="E2" s="2"/>
      <c r="F2" s="2"/>
      <c r="G2" s="2"/>
      <c r="H2" s="2"/>
      <c r="I2" s="2"/>
    </row>
    <row r="3" customFormat="false" ht="25.5" hidden="false" customHeight="true" outlineLevel="0" collapsed="false">
      <c r="A3" s="3" t="s">
        <v>2</v>
      </c>
      <c r="B3" s="2"/>
      <c r="C3" s="2"/>
      <c r="D3" s="2"/>
      <c r="E3" s="2"/>
      <c r="F3" s="2"/>
      <c r="G3" s="2"/>
      <c r="H3" s="2"/>
      <c r="I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  <c r="G5" s="2"/>
      <c r="H5" s="2"/>
      <c r="I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2" hidden="false" customHeight="true" outlineLevel="0" collapsed="false">
      <c r="A7" s="8" t="s">
        <v>52</v>
      </c>
      <c r="B7" s="8" t="s">
        <v>53</v>
      </c>
      <c r="C7" s="8" t="s">
        <v>25</v>
      </c>
      <c r="D7" s="8" t="s">
        <v>54</v>
      </c>
      <c r="E7" s="8" t="s">
        <v>55</v>
      </c>
      <c r="F7" s="8" t="s">
        <v>56</v>
      </c>
      <c r="G7" s="8" t="s">
        <v>57</v>
      </c>
      <c r="H7" s="8" t="s">
        <v>58</v>
      </c>
      <c r="I7" s="8" t="s">
        <v>31</v>
      </c>
    </row>
    <row r="8" customFormat="false" ht="15" hidden="false" customHeight="false" outlineLevel="0" collapsed="false">
      <c r="A8" s="9" t="s">
        <v>59</v>
      </c>
      <c r="B8" s="12" t="n">
        <v>46300</v>
      </c>
      <c r="C8" s="9" t="s">
        <v>34</v>
      </c>
      <c r="D8" s="9" t="s">
        <v>60</v>
      </c>
      <c r="E8" s="13" t="n">
        <v>1000</v>
      </c>
      <c r="F8" s="9" t="s">
        <v>61</v>
      </c>
      <c r="G8" s="14" t="n">
        <f aca="false">IF(I8="READY",IF(OR(D8="RECEIPT",D8="PRODUCE",D8="RETURN_IN",D8="ADJUST_IN"),E8,-E8),"—")</f>
        <v>1000</v>
      </c>
      <c r="H8" s="14" t="n">
        <f aca="false">IF(I8="READY",IFERROR(INDEX(Items!$E$8:$E$31,MATCH(C8,Items!$A$8:$A$31,0))+SUMIF($C$8:C8,C8,$G$8:G8),"—"),"—")</f>
        <v>2000</v>
      </c>
      <c r="I8" s="4" t="str">
        <f aca="false">IFERROR(IF(COUNTA(A8:F8)=0,"UNUSED",IF(AND(A8&lt;&gt;"",A8=TRIM(A8),COUNTIF($A$8:$A$127,A8)=1,ISNUMBER(B8),B8&gt;0,MOD(B8,1)=0,B8&lt;=Summary!$B$6,TRUE(),COUNTIF(Items!$A$8:$A$31,C8)=1,IFERROR(INDEX(Items!$G$8:$G$31,MATCH(C8,Items!$A$8:$A$31,0)),"CHECK")="READY",ISNUMBER(E8),E8&gt;0,OR(IFERROR(INDEX(Items!$D$8:$D$31,MATCH(C8,Items!$A$8:$A$31,0)),"")&lt;&gt;"each",MOD(E8,1)=0),F8&lt;&gt;"",OR(AND(IFERROR(INDEX(Items!$C$8:$C$31,MATCH(C8,Items!$A$8:$A$31,0)),"")="Material",OR(D8="RECEIPT",D8="USE",D8="SCRAP",D8="ADJUST_IN",D8="ADJUST_OUT")),AND(IFERROR(INDEX(Items!$C$8:$C$31,MATCH(C8,Items!$A$8:$A$31,0)),"")="Finished",OR(D8="PRODUCE",D8="SALE",D8="RETURN_IN",D8="SCRAP",D8="ADJUST_IN",D8="ADJUST_OUT")))),"READY","CHECK")),"CHECK")</f>
        <v>READY</v>
      </c>
    </row>
    <row r="9" customFormat="false" ht="15" hidden="false" customHeight="false" outlineLevel="0" collapsed="false">
      <c r="A9" s="9" t="s">
        <v>62</v>
      </c>
      <c r="B9" s="12" t="n">
        <v>46301</v>
      </c>
      <c r="C9" s="9" t="s">
        <v>34</v>
      </c>
      <c r="D9" s="9" t="s">
        <v>63</v>
      </c>
      <c r="E9" s="13" t="n">
        <v>720</v>
      </c>
      <c r="F9" s="9" t="s">
        <v>64</v>
      </c>
      <c r="G9" s="14" t="n">
        <f aca="false">IF(I9="READY",IF(OR(D9="RECEIPT",D9="PRODUCE",D9="RETURN_IN",D9="ADJUST_IN"),E9,-E9),"—")</f>
        <v>-720</v>
      </c>
      <c r="H9" s="14" t="n">
        <f aca="false">IF(I9="READY",IFERROR(INDEX(Items!$E$8:$E$31,MATCH(C9,Items!$A$8:$A$31,0))+SUMIF($C$8:C9,C9,$G$8:G9),"—"),"—")</f>
        <v>1280</v>
      </c>
      <c r="I9" s="4" t="str">
        <f aca="false">IFERROR(IF(COUNTA(A9:F9)=0,"UNUSED",IF(AND(A9&lt;&gt;"",A9=TRIM(A9),COUNTIF($A$8:$A$127,A9)=1,ISNUMBER(B9),B9&gt;0,MOD(B9,1)=0,B9&lt;=Summary!$B$6,B9&gt;=MAX($B$8:B8),COUNTIF(Items!$A$8:$A$31,C9)=1,IFERROR(INDEX(Items!$G$8:$G$31,MATCH(C9,Items!$A$8:$A$31,0)),"CHECK")="READY",ISNUMBER(E9),E9&gt;0,OR(IFERROR(INDEX(Items!$D$8:$D$31,MATCH(C9,Items!$A$8:$A$31,0)),"")&lt;&gt;"each",MOD(E9,1)=0),F9&lt;&gt;"",OR(AND(IFERROR(INDEX(Items!$C$8:$C$31,MATCH(C9,Items!$A$8:$A$31,0)),"")="Material",OR(D9="RECEIPT",D9="USE",D9="SCRAP",D9="ADJUST_IN",D9="ADJUST_OUT")),AND(IFERROR(INDEX(Items!$C$8:$C$31,MATCH(C9,Items!$A$8:$A$31,0)),"")="Finished",OR(D9="PRODUCE",D9="SALE",D9="RETURN_IN",D9="SCRAP",D9="ADJUST_IN",D9="ADJUST_OUT")))),"READY","CHECK")),"CHECK")</f>
        <v>READY</v>
      </c>
    </row>
    <row r="10" customFormat="false" ht="15" hidden="false" customHeight="false" outlineLevel="0" collapsed="false">
      <c r="A10" s="9" t="s">
        <v>65</v>
      </c>
      <c r="B10" s="12" t="n">
        <v>46301</v>
      </c>
      <c r="C10" s="9" t="s">
        <v>38</v>
      </c>
      <c r="D10" s="9" t="s">
        <v>63</v>
      </c>
      <c r="E10" s="13" t="n">
        <v>60</v>
      </c>
      <c r="F10" s="9" t="s">
        <v>64</v>
      </c>
      <c r="G10" s="14" t="n">
        <f aca="false">IF(I10="READY",IF(OR(D10="RECEIPT",D10="PRODUCE",D10="RETURN_IN",D10="ADJUST_IN"),E10,-E10),"—")</f>
        <v>-60</v>
      </c>
      <c r="H10" s="14" t="n">
        <f aca="false">IF(I10="READY",IFERROR(INDEX(Items!$E$8:$E$31,MATCH(C10,Items!$A$8:$A$31,0))+SUMIF($C$8:C10,C10,$G$8:G10),"—"),"—")</f>
        <v>40</v>
      </c>
      <c r="I10" s="4" t="str">
        <f aca="false">IFERROR(IF(COUNTA(A10:F10)=0,"UNUSED",IF(AND(A10&lt;&gt;"",A10=TRIM(A10),COUNTIF($A$8:$A$127,A10)=1,ISNUMBER(B10),B10&gt;0,MOD(B10,1)=0,B10&lt;=Summary!$B$6,B10&gt;=MAX($B$8:B9),COUNTIF(Items!$A$8:$A$31,C10)=1,IFERROR(INDEX(Items!$G$8:$G$31,MATCH(C10,Items!$A$8:$A$31,0)),"CHECK")="READY",ISNUMBER(E10),E10&gt;0,OR(IFERROR(INDEX(Items!$D$8:$D$31,MATCH(C10,Items!$A$8:$A$31,0)),"")&lt;&gt;"each",MOD(E10,1)=0),F10&lt;&gt;"",OR(AND(IFERROR(INDEX(Items!$C$8:$C$31,MATCH(C10,Items!$A$8:$A$31,0)),"")="Material",OR(D10="RECEIPT",D10="USE",D10="SCRAP",D10="ADJUST_IN",D10="ADJUST_OUT")),AND(IFERROR(INDEX(Items!$C$8:$C$31,MATCH(C10,Items!$A$8:$A$31,0)),"")="Finished",OR(D10="PRODUCE",D10="SALE",D10="RETURN_IN",D10="SCRAP",D10="ADJUST_IN",D10="ADJUST_OUT")))),"READY","CHECK")),"CHECK")</f>
        <v>READY</v>
      </c>
    </row>
    <row r="11" customFormat="false" ht="15" hidden="false" customHeight="false" outlineLevel="0" collapsed="false">
      <c r="A11" s="9" t="s">
        <v>66</v>
      </c>
      <c r="B11" s="12" t="n">
        <v>46301</v>
      </c>
      <c r="C11" s="9" t="s">
        <v>40</v>
      </c>
      <c r="D11" s="9" t="s">
        <v>63</v>
      </c>
      <c r="E11" s="13" t="n">
        <v>12</v>
      </c>
      <c r="F11" s="9" t="s">
        <v>64</v>
      </c>
      <c r="G11" s="14" t="n">
        <f aca="false">IF(I11="READY",IF(OR(D11="RECEIPT",D11="PRODUCE",D11="RETURN_IN",D11="ADJUST_IN"),E11,-E11),"—")</f>
        <v>-12</v>
      </c>
      <c r="H11" s="14" t="n">
        <f aca="false">IF(I11="READY",IFERROR(INDEX(Items!$E$8:$E$31,MATCH(C11,Items!$A$8:$A$31,0))+SUMIF($C$8:C11,C11,$G$8:G11),"—"),"—")</f>
        <v>0</v>
      </c>
      <c r="I11" s="4" t="str">
        <f aca="false">IFERROR(IF(COUNTA(A11:F11)=0,"UNUSED",IF(AND(A11&lt;&gt;"",A11=TRIM(A11),COUNTIF($A$8:$A$127,A11)=1,ISNUMBER(B11),B11&gt;0,MOD(B11,1)=0,B11&lt;=Summary!$B$6,B11&gt;=MAX($B$8:B10),COUNTIF(Items!$A$8:$A$31,C11)=1,IFERROR(INDEX(Items!$G$8:$G$31,MATCH(C11,Items!$A$8:$A$31,0)),"CHECK")="READY",ISNUMBER(E11),E11&gt;0,OR(IFERROR(INDEX(Items!$D$8:$D$31,MATCH(C11,Items!$A$8:$A$31,0)),"")&lt;&gt;"each",MOD(E11,1)=0),F11&lt;&gt;"",OR(AND(IFERROR(INDEX(Items!$C$8:$C$31,MATCH(C11,Items!$A$8:$A$31,0)),"")="Material",OR(D11="RECEIPT",D11="USE",D11="SCRAP",D11="ADJUST_IN",D11="ADJUST_OUT")),AND(IFERROR(INDEX(Items!$C$8:$C$31,MATCH(C11,Items!$A$8:$A$31,0)),"")="Finished",OR(D11="PRODUCE",D11="SALE",D11="RETURN_IN",D11="SCRAP",D11="ADJUST_IN",D11="ADJUST_OUT")))),"READY","CHECK")),"CHECK")</f>
        <v>READY</v>
      </c>
    </row>
    <row r="12" customFormat="false" ht="15" hidden="false" customHeight="false" outlineLevel="0" collapsed="false">
      <c r="A12" s="9" t="s">
        <v>67</v>
      </c>
      <c r="B12" s="12" t="n">
        <v>46301</v>
      </c>
      <c r="C12" s="9" t="s">
        <v>43</v>
      </c>
      <c r="D12" s="9" t="s">
        <v>63</v>
      </c>
      <c r="E12" s="13" t="n">
        <v>12</v>
      </c>
      <c r="F12" s="9" t="s">
        <v>64</v>
      </c>
      <c r="G12" s="14" t="n">
        <f aca="false">IF(I12="READY",IF(OR(D12="RECEIPT",D12="PRODUCE",D12="RETURN_IN",D12="ADJUST_IN"),E12,-E12),"—")</f>
        <v>-12</v>
      </c>
      <c r="H12" s="14" t="n">
        <f aca="false">IF(I12="READY",IFERROR(INDEX(Items!$E$8:$E$31,MATCH(C12,Items!$A$8:$A$31,0))+SUMIF($C$8:C12,C12,$G$8:G12),"—"),"—")</f>
        <v>18</v>
      </c>
      <c r="I12" s="4" t="str">
        <f aca="false">IFERROR(IF(COUNTA(A12:F12)=0,"UNUSED",IF(AND(A12&lt;&gt;"",A12=TRIM(A12),COUNTIF($A$8:$A$127,A12)=1,ISNUMBER(B12),B12&gt;0,MOD(B12,1)=0,B12&lt;=Summary!$B$6,B12&gt;=MAX($B$8:B11),COUNTIF(Items!$A$8:$A$31,C12)=1,IFERROR(INDEX(Items!$G$8:$G$31,MATCH(C12,Items!$A$8:$A$31,0)),"CHECK")="READY",ISNUMBER(E12),E12&gt;0,OR(IFERROR(INDEX(Items!$D$8:$D$31,MATCH(C12,Items!$A$8:$A$31,0)),"")&lt;&gt;"each",MOD(E12,1)=0),F12&lt;&gt;"",OR(AND(IFERROR(INDEX(Items!$C$8:$C$31,MATCH(C12,Items!$A$8:$A$31,0)),"")="Material",OR(D12="RECEIPT",D12="USE",D12="SCRAP",D12="ADJUST_IN",D12="ADJUST_OUT")),AND(IFERROR(INDEX(Items!$C$8:$C$31,MATCH(C12,Items!$A$8:$A$31,0)),"")="Finished",OR(D12="PRODUCE",D12="SALE",D12="RETURN_IN",D12="SCRAP",D12="ADJUST_IN",D12="ADJUST_OUT")))),"READY","CHECK")),"CHECK")</f>
        <v>READY</v>
      </c>
    </row>
    <row r="13" customFormat="false" ht="15" hidden="false" customHeight="false" outlineLevel="0" collapsed="false">
      <c r="A13" s="9" t="s">
        <v>68</v>
      </c>
      <c r="B13" s="12" t="n">
        <v>46301</v>
      </c>
      <c r="C13" s="9" t="s">
        <v>45</v>
      </c>
      <c r="D13" s="9" t="s">
        <v>69</v>
      </c>
      <c r="E13" s="13" t="n">
        <v>11</v>
      </c>
      <c r="F13" s="9" t="s">
        <v>64</v>
      </c>
      <c r="G13" s="14" t="n">
        <f aca="false">IF(I13="READY",IF(OR(D13="RECEIPT",D13="PRODUCE",D13="RETURN_IN",D13="ADJUST_IN"),E13,-E13),"—")</f>
        <v>11</v>
      </c>
      <c r="H13" s="14" t="n">
        <f aca="false">IF(I13="READY",IFERROR(INDEX(Items!$E$8:$E$31,MATCH(C13,Items!$A$8:$A$31,0))+SUMIF($C$8:C13,C13,$G$8:G13),"—"),"—")</f>
        <v>11</v>
      </c>
      <c r="I13" s="4" t="str">
        <f aca="false">IFERROR(IF(COUNTA(A13:F13)=0,"UNUSED",IF(AND(A13&lt;&gt;"",A13=TRIM(A13),COUNTIF($A$8:$A$127,A13)=1,ISNUMBER(B13),B13&gt;0,MOD(B13,1)=0,B13&lt;=Summary!$B$6,B13&gt;=MAX($B$8:B12),COUNTIF(Items!$A$8:$A$31,C13)=1,IFERROR(INDEX(Items!$G$8:$G$31,MATCH(C13,Items!$A$8:$A$31,0)),"CHECK")="READY",ISNUMBER(E13),E13&gt;0,OR(IFERROR(INDEX(Items!$D$8:$D$31,MATCH(C13,Items!$A$8:$A$31,0)),"")&lt;&gt;"each",MOD(E13,1)=0),F13&lt;&gt;"",OR(AND(IFERROR(INDEX(Items!$C$8:$C$31,MATCH(C13,Items!$A$8:$A$31,0)),"")="Material",OR(D13="RECEIPT",D13="USE",D13="SCRAP",D13="ADJUST_IN",D13="ADJUST_OUT")),AND(IFERROR(INDEX(Items!$C$8:$C$31,MATCH(C13,Items!$A$8:$A$31,0)),"")="Finished",OR(D13="PRODUCE",D13="SALE",D13="RETURN_IN",D13="SCRAP",D13="ADJUST_IN",D13="ADJUST_OUT")))),"READY","CHECK")),"CHECK")</f>
        <v>READY</v>
      </c>
    </row>
    <row r="14" customFormat="false" ht="15" hidden="false" customHeight="false" outlineLevel="0" collapsed="false">
      <c r="A14" s="9" t="s">
        <v>70</v>
      </c>
      <c r="B14" s="12" t="n">
        <v>46302</v>
      </c>
      <c r="C14" s="9" t="s">
        <v>45</v>
      </c>
      <c r="D14" s="9" t="s">
        <v>71</v>
      </c>
      <c r="E14" s="13" t="n">
        <v>3</v>
      </c>
      <c r="F14" s="9" t="s">
        <v>72</v>
      </c>
      <c r="G14" s="14" t="n">
        <f aca="false">IF(I14="READY",IF(OR(D14="RECEIPT",D14="PRODUCE",D14="RETURN_IN",D14="ADJUST_IN"),E14,-E14),"—")</f>
        <v>-3</v>
      </c>
      <c r="H14" s="14" t="n">
        <f aca="false">IF(I14="READY",IFERROR(INDEX(Items!$E$8:$E$31,MATCH(C14,Items!$A$8:$A$31,0))+SUMIF($C$8:C14,C14,$G$8:G14),"—"),"—")</f>
        <v>8</v>
      </c>
      <c r="I14" s="4" t="str">
        <f aca="false">IFERROR(IF(COUNTA(A14:F14)=0,"UNUSED",IF(AND(A14&lt;&gt;"",A14=TRIM(A14),COUNTIF($A$8:$A$127,A14)=1,ISNUMBER(B14),B14&gt;0,MOD(B14,1)=0,B14&lt;=Summary!$B$6,B14&gt;=MAX($B$8:B13),COUNTIF(Items!$A$8:$A$31,C14)=1,IFERROR(INDEX(Items!$G$8:$G$31,MATCH(C14,Items!$A$8:$A$31,0)),"CHECK")="READY",ISNUMBER(E14),E14&gt;0,OR(IFERROR(INDEX(Items!$D$8:$D$31,MATCH(C14,Items!$A$8:$A$31,0)),"")&lt;&gt;"each",MOD(E14,1)=0),F14&lt;&gt;"",OR(AND(IFERROR(INDEX(Items!$C$8:$C$31,MATCH(C14,Items!$A$8:$A$31,0)),"")="Material",OR(D14="RECEIPT",D14="USE",D14="SCRAP",D14="ADJUST_IN",D14="ADJUST_OUT")),AND(IFERROR(INDEX(Items!$C$8:$C$31,MATCH(C14,Items!$A$8:$A$31,0)),"")="Finished",OR(D14="PRODUCE",D14="SALE",D14="RETURN_IN",D14="SCRAP",D14="ADJUST_IN",D14="ADJUST_OUT")))),"READY","CHECK")),"CHECK")</f>
        <v>READY</v>
      </c>
    </row>
    <row r="15" customFormat="false" ht="15" hidden="false" customHeight="false" outlineLevel="0" collapsed="false">
      <c r="A15" s="9" t="s">
        <v>73</v>
      </c>
      <c r="B15" s="12" t="n">
        <v>46303</v>
      </c>
      <c r="C15" s="9" t="s">
        <v>45</v>
      </c>
      <c r="D15" s="9" t="s">
        <v>74</v>
      </c>
      <c r="E15" s="13" t="n">
        <v>1</v>
      </c>
      <c r="F15" s="9" t="s">
        <v>75</v>
      </c>
      <c r="G15" s="14" t="n">
        <f aca="false">IF(I15="READY",IF(OR(D15="RECEIPT",D15="PRODUCE",D15="RETURN_IN",D15="ADJUST_IN"),E15,-E15),"—")</f>
        <v>1</v>
      </c>
      <c r="H15" s="14" t="n">
        <f aca="false">IF(I15="READY",IFERROR(INDEX(Items!$E$8:$E$31,MATCH(C15,Items!$A$8:$A$31,0))+SUMIF($C$8:C15,C15,$G$8:G15),"—"),"—")</f>
        <v>9</v>
      </c>
      <c r="I15" s="4" t="str">
        <f aca="false">IFERROR(IF(COUNTA(A15:F15)=0,"UNUSED",IF(AND(A15&lt;&gt;"",A15=TRIM(A15),COUNTIF($A$8:$A$127,A15)=1,ISNUMBER(B15),B15&gt;0,MOD(B15,1)=0,B15&lt;=Summary!$B$6,B15&gt;=MAX($B$8:B14),COUNTIF(Items!$A$8:$A$31,C15)=1,IFERROR(INDEX(Items!$G$8:$G$31,MATCH(C15,Items!$A$8:$A$31,0)),"CHECK")="READY",ISNUMBER(E15),E15&gt;0,OR(IFERROR(INDEX(Items!$D$8:$D$31,MATCH(C15,Items!$A$8:$A$31,0)),"")&lt;&gt;"each",MOD(E15,1)=0),F15&lt;&gt;"",OR(AND(IFERROR(INDEX(Items!$C$8:$C$31,MATCH(C15,Items!$A$8:$A$31,0)),"")="Material",OR(D15="RECEIPT",D15="USE",D15="SCRAP",D15="ADJUST_IN",D15="ADJUST_OUT")),AND(IFERROR(INDEX(Items!$C$8:$C$31,MATCH(C15,Items!$A$8:$A$31,0)),"")="Finished",OR(D15="PRODUCE",D15="SALE",D15="RETURN_IN",D15="SCRAP",D15="ADJUST_IN",D15="ADJUST_OUT")))),"READY","CHECK")),"CHECK")</f>
        <v>READY</v>
      </c>
    </row>
    <row r="16" customFormat="false" ht="15" hidden="false" customHeight="false" outlineLevel="0" collapsed="false">
      <c r="A16" s="9" t="s">
        <v>76</v>
      </c>
      <c r="B16" s="12" t="n">
        <v>46304</v>
      </c>
      <c r="C16" s="9" t="s">
        <v>48</v>
      </c>
      <c r="D16" s="9" t="s">
        <v>77</v>
      </c>
      <c r="E16" s="13" t="n">
        <v>1</v>
      </c>
      <c r="F16" s="9" t="s">
        <v>78</v>
      </c>
      <c r="G16" s="14" t="n">
        <f aca="false">IF(I16="READY",IF(OR(D16="RECEIPT",D16="PRODUCE",D16="RETURN_IN",D16="ADJUST_IN"),E16,-E16),"—")</f>
        <v>-1</v>
      </c>
      <c r="H16" s="14" t="n">
        <f aca="false">IF(I16="READY",IFERROR(INDEX(Items!$E$8:$E$31,MATCH(C16,Items!$A$8:$A$31,0))+SUMIF($C$8:C16,C16,$G$8:G16),"—"),"—")</f>
        <v>9</v>
      </c>
      <c r="I16" s="4" t="str">
        <f aca="false">IFERROR(IF(COUNTA(A16:F16)=0,"UNUSED",IF(AND(A16&lt;&gt;"",A16=TRIM(A16),COUNTIF($A$8:$A$127,A16)=1,ISNUMBER(B16),B16&gt;0,MOD(B16,1)=0,B16&lt;=Summary!$B$6,B16&gt;=MAX($B$8:B15),COUNTIF(Items!$A$8:$A$31,C16)=1,IFERROR(INDEX(Items!$G$8:$G$31,MATCH(C16,Items!$A$8:$A$31,0)),"CHECK")="READY",ISNUMBER(E16),E16&gt;0,OR(IFERROR(INDEX(Items!$D$8:$D$31,MATCH(C16,Items!$A$8:$A$31,0)),"")&lt;&gt;"each",MOD(E16,1)=0),F16&lt;&gt;"",OR(AND(IFERROR(INDEX(Items!$C$8:$C$31,MATCH(C16,Items!$A$8:$A$31,0)),"")="Material",OR(D16="RECEIPT",D16="USE",D16="SCRAP",D16="ADJUST_IN",D16="ADJUST_OUT")),AND(IFERROR(INDEX(Items!$C$8:$C$31,MATCH(C16,Items!$A$8:$A$31,0)),"")="Finished",OR(D16="PRODUCE",D16="SALE",D16="RETURN_IN",D16="SCRAP",D16="ADJUST_IN",D16="ADJUST_OUT")))),"READY","CHECK")),"CHECK")</f>
        <v>READY</v>
      </c>
    </row>
    <row r="17" customFormat="false" ht="15" hidden="false" customHeight="false" outlineLevel="0" collapsed="false">
      <c r="A17" s="9"/>
      <c r="B17" s="12"/>
      <c r="C17" s="9"/>
      <c r="D17" s="9"/>
      <c r="E17" s="13"/>
      <c r="F17" s="9"/>
      <c r="G17" s="14" t="str">
        <f aca="false">IF(I17="READY",IF(OR(D17="RECEIPT",D17="PRODUCE",D17="RETURN_IN",D17="ADJUST_IN"),E17,-E17),"—")</f>
        <v>—</v>
      </c>
      <c r="H17" s="14" t="str">
        <f aca="false">IF(I17="READY",IFERROR(INDEX(Items!$E$8:$E$31,MATCH(C17,Items!$A$8:$A$31,0))+SUMIF($C$8:C17,C17,$G$8:G17),"—"),"—")</f>
        <v>—</v>
      </c>
      <c r="I17" s="4" t="str">
        <f aca="false">IFERROR(IF(COUNTA(A17:F17)=0,"UNUSED",IF(AND(A17&lt;&gt;"",A17=TRIM(A17),COUNTIF($A$8:$A$127,A17)=1,ISNUMBER(B17),B17&gt;0,MOD(B17,1)=0,B17&lt;=Summary!$B$6,B17&gt;=MAX($B$8:B16),COUNTIF(Items!$A$8:$A$31,C17)=1,IFERROR(INDEX(Items!$G$8:$G$31,MATCH(C17,Items!$A$8:$A$31,0)),"CHECK")="READY",ISNUMBER(E17),E17&gt;0,OR(IFERROR(INDEX(Items!$D$8:$D$31,MATCH(C17,Items!$A$8:$A$31,0)),"")&lt;&gt;"each",MOD(E17,1)=0),F17&lt;&gt;"",OR(AND(IFERROR(INDEX(Items!$C$8:$C$31,MATCH(C17,Items!$A$8:$A$31,0)),"")="Material",OR(D17="RECEIPT",D17="USE",D17="SCRAP",D17="ADJUST_IN",D17="ADJUST_OUT")),AND(IFERROR(INDEX(Items!$C$8:$C$31,MATCH(C17,Items!$A$8:$A$31,0)),"")="Finished",OR(D17="PRODUCE",D17="SALE",D17="RETURN_IN",D17="SCRAP",D17="ADJUST_IN",D17="ADJUST_OUT")))),"READY","CHECK")),"CHECK")</f>
        <v>UNUSED</v>
      </c>
    </row>
    <row r="18" customFormat="false" ht="15" hidden="false" customHeight="false" outlineLevel="0" collapsed="false">
      <c r="A18" s="9"/>
      <c r="B18" s="12"/>
      <c r="C18" s="9"/>
      <c r="D18" s="9"/>
      <c r="E18" s="13"/>
      <c r="F18" s="9"/>
      <c r="G18" s="14" t="str">
        <f aca="false">IF(I18="READY",IF(OR(D18="RECEIPT",D18="PRODUCE",D18="RETURN_IN",D18="ADJUST_IN"),E18,-E18),"—")</f>
        <v>—</v>
      </c>
      <c r="H18" s="14" t="str">
        <f aca="false">IF(I18="READY",IFERROR(INDEX(Items!$E$8:$E$31,MATCH(C18,Items!$A$8:$A$31,0))+SUMIF($C$8:C18,C18,$G$8:G18),"—"),"—")</f>
        <v>—</v>
      </c>
      <c r="I18" s="4" t="str">
        <f aca="false">IFERROR(IF(COUNTA(A18:F18)=0,"UNUSED",IF(AND(A18&lt;&gt;"",A18=TRIM(A18),COUNTIF($A$8:$A$127,A18)=1,ISNUMBER(B18),B18&gt;0,MOD(B18,1)=0,B18&lt;=Summary!$B$6,B18&gt;=MAX($B$8:B17),COUNTIF(Items!$A$8:$A$31,C18)=1,IFERROR(INDEX(Items!$G$8:$G$31,MATCH(C18,Items!$A$8:$A$31,0)),"CHECK")="READY",ISNUMBER(E18),E18&gt;0,OR(IFERROR(INDEX(Items!$D$8:$D$31,MATCH(C18,Items!$A$8:$A$31,0)),"")&lt;&gt;"each",MOD(E18,1)=0),F18&lt;&gt;"",OR(AND(IFERROR(INDEX(Items!$C$8:$C$31,MATCH(C18,Items!$A$8:$A$31,0)),"")="Material",OR(D18="RECEIPT",D18="USE",D18="SCRAP",D18="ADJUST_IN",D18="ADJUST_OUT")),AND(IFERROR(INDEX(Items!$C$8:$C$31,MATCH(C18,Items!$A$8:$A$31,0)),"")="Finished",OR(D18="PRODUCE",D18="SALE",D18="RETURN_IN",D18="SCRAP",D18="ADJUST_IN",D18="ADJUST_OUT")))),"READY","CHECK")),"CHECK")</f>
        <v>UNUSED</v>
      </c>
    </row>
    <row r="19" customFormat="false" ht="15" hidden="false" customHeight="false" outlineLevel="0" collapsed="false">
      <c r="A19" s="9"/>
      <c r="B19" s="12"/>
      <c r="C19" s="9"/>
      <c r="D19" s="9"/>
      <c r="E19" s="13"/>
      <c r="F19" s="9"/>
      <c r="G19" s="14" t="str">
        <f aca="false">IF(I19="READY",IF(OR(D19="RECEIPT",D19="PRODUCE",D19="RETURN_IN",D19="ADJUST_IN"),E19,-E19),"—")</f>
        <v>—</v>
      </c>
      <c r="H19" s="14" t="str">
        <f aca="false">IF(I19="READY",IFERROR(INDEX(Items!$E$8:$E$31,MATCH(C19,Items!$A$8:$A$31,0))+SUMIF($C$8:C19,C19,$G$8:G19),"—"),"—")</f>
        <v>—</v>
      </c>
      <c r="I19" s="4" t="str">
        <f aca="false">IFERROR(IF(COUNTA(A19:F19)=0,"UNUSED",IF(AND(A19&lt;&gt;"",A19=TRIM(A19),COUNTIF($A$8:$A$127,A19)=1,ISNUMBER(B19),B19&gt;0,MOD(B19,1)=0,B19&lt;=Summary!$B$6,B19&gt;=MAX($B$8:B18),COUNTIF(Items!$A$8:$A$31,C19)=1,IFERROR(INDEX(Items!$G$8:$G$31,MATCH(C19,Items!$A$8:$A$31,0)),"CHECK")="READY",ISNUMBER(E19),E19&gt;0,OR(IFERROR(INDEX(Items!$D$8:$D$31,MATCH(C19,Items!$A$8:$A$31,0)),"")&lt;&gt;"each",MOD(E19,1)=0),F19&lt;&gt;"",OR(AND(IFERROR(INDEX(Items!$C$8:$C$31,MATCH(C19,Items!$A$8:$A$31,0)),"")="Material",OR(D19="RECEIPT",D19="USE",D19="SCRAP",D19="ADJUST_IN",D19="ADJUST_OUT")),AND(IFERROR(INDEX(Items!$C$8:$C$31,MATCH(C19,Items!$A$8:$A$31,0)),"")="Finished",OR(D19="PRODUCE",D19="SALE",D19="RETURN_IN",D19="SCRAP",D19="ADJUST_IN",D19="ADJUST_OUT")))),"READY","CHECK")),"CHECK")</f>
        <v>UNUSED</v>
      </c>
    </row>
    <row r="20" customFormat="false" ht="15" hidden="false" customHeight="false" outlineLevel="0" collapsed="false">
      <c r="A20" s="9"/>
      <c r="B20" s="12"/>
      <c r="C20" s="9"/>
      <c r="D20" s="9"/>
      <c r="E20" s="13"/>
      <c r="F20" s="9"/>
      <c r="G20" s="14" t="str">
        <f aca="false">IF(I20="READY",IF(OR(D20="RECEIPT",D20="PRODUCE",D20="RETURN_IN",D20="ADJUST_IN"),E20,-E20),"—")</f>
        <v>—</v>
      </c>
      <c r="H20" s="14" t="str">
        <f aca="false">IF(I20="READY",IFERROR(INDEX(Items!$E$8:$E$31,MATCH(C20,Items!$A$8:$A$31,0))+SUMIF($C$8:C20,C20,$G$8:G20),"—"),"—")</f>
        <v>—</v>
      </c>
      <c r="I20" s="4" t="str">
        <f aca="false">IFERROR(IF(COUNTA(A20:F20)=0,"UNUSED",IF(AND(A20&lt;&gt;"",A20=TRIM(A20),COUNTIF($A$8:$A$127,A20)=1,ISNUMBER(B20),B20&gt;0,MOD(B20,1)=0,B20&lt;=Summary!$B$6,B20&gt;=MAX($B$8:B19),COUNTIF(Items!$A$8:$A$31,C20)=1,IFERROR(INDEX(Items!$G$8:$G$31,MATCH(C20,Items!$A$8:$A$31,0)),"CHECK")="READY",ISNUMBER(E20),E20&gt;0,OR(IFERROR(INDEX(Items!$D$8:$D$31,MATCH(C20,Items!$A$8:$A$31,0)),"")&lt;&gt;"each",MOD(E20,1)=0),F20&lt;&gt;"",OR(AND(IFERROR(INDEX(Items!$C$8:$C$31,MATCH(C20,Items!$A$8:$A$31,0)),"")="Material",OR(D20="RECEIPT",D20="USE",D20="SCRAP",D20="ADJUST_IN",D20="ADJUST_OUT")),AND(IFERROR(INDEX(Items!$C$8:$C$31,MATCH(C20,Items!$A$8:$A$31,0)),"")="Finished",OR(D20="PRODUCE",D20="SALE",D20="RETURN_IN",D20="SCRAP",D20="ADJUST_IN",D20="ADJUST_OUT")))),"READY","CHECK")),"CHECK")</f>
        <v>UNUSED</v>
      </c>
    </row>
    <row r="21" customFormat="false" ht="15" hidden="false" customHeight="false" outlineLevel="0" collapsed="false">
      <c r="A21" s="9"/>
      <c r="B21" s="12"/>
      <c r="C21" s="9"/>
      <c r="D21" s="9"/>
      <c r="E21" s="13"/>
      <c r="F21" s="9"/>
      <c r="G21" s="14" t="str">
        <f aca="false">IF(I21="READY",IF(OR(D21="RECEIPT",D21="PRODUCE",D21="RETURN_IN",D21="ADJUST_IN"),E21,-E21),"—")</f>
        <v>—</v>
      </c>
      <c r="H21" s="14" t="str">
        <f aca="false">IF(I21="READY",IFERROR(INDEX(Items!$E$8:$E$31,MATCH(C21,Items!$A$8:$A$31,0))+SUMIF($C$8:C21,C21,$G$8:G21),"—"),"—")</f>
        <v>—</v>
      </c>
      <c r="I21" s="4" t="str">
        <f aca="false">IFERROR(IF(COUNTA(A21:F21)=0,"UNUSED",IF(AND(A21&lt;&gt;"",A21=TRIM(A21),COUNTIF($A$8:$A$127,A21)=1,ISNUMBER(B21),B21&gt;0,MOD(B21,1)=0,B21&lt;=Summary!$B$6,B21&gt;=MAX($B$8:B20),COUNTIF(Items!$A$8:$A$31,C21)=1,IFERROR(INDEX(Items!$G$8:$G$31,MATCH(C21,Items!$A$8:$A$31,0)),"CHECK")="READY",ISNUMBER(E21),E21&gt;0,OR(IFERROR(INDEX(Items!$D$8:$D$31,MATCH(C21,Items!$A$8:$A$31,0)),"")&lt;&gt;"each",MOD(E21,1)=0),F21&lt;&gt;"",OR(AND(IFERROR(INDEX(Items!$C$8:$C$31,MATCH(C21,Items!$A$8:$A$31,0)),"")="Material",OR(D21="RECEIPT",D21="USE",D21="SCRAP",D21="ADJUST_IN",D21="ADJUST_OUT")),AND(IFERROR(INDEX(Items!$C$8:$C$31,MATCH(C21,Items!$A$8:$A$31,0)),"")="Finished",OR(D21="PRODUCE",D21="SALE",D21="RETURN_IN",D21="SCRAP",D21="ADJUST_IN",D21="ADJUST_OUT")))),"READY","CHECK")),"CHECK")</f>
        <v>UNUSED</v>
      </c>
    </row>
    <row r="22" customFormat="false" ht="15" hidden="false" customHeight="false" outlineLevel="0" collapsed="false">
      <c r="A22" s="9"/>
      <c r="B22" s="12"/>
      <c r="C22" s="9"/>
      <c r="D22" s="9"/>
      <c r="E22" s="13"/>
      <c r="F22" s="9"/>
      <c r="G22" s="14" t="str">
        <f aca="false">IF(I22="READY",IF(OR(D22="RECEIPT",D22="PRODUCE",D22="RETURN_IN",D22="ADJUST_IN"),E22,-E22),"—")</f>
        <v>—</v>
      </c>
      <c r="H22" s="14" t="str">
        <f aca="false">IF(I22="READY",IFERROR(INDEX(Items!$E$8:$E$31,MATCH(C22,Items!$A$8:$A$31,0))+SUMIF($C$8:C22,C22,$G$8:G22),"—"),"—")</f>
        <v>—</v>
      </c>
      <c r="I22" s="4" t="str">
        <f aca="false">IFERROR(IF(COUNTA(A22:F22)=0,"UNUSED",IF(AND(A22&lt;&gt;"",A22=TRIM(A22),COUNTIF($A$8:$A$127,A22)=1,ISNUMBER(B22),B22&gt;0,MOD(B22,1)=0,B22&lt;=Summary!$B$6,B22&gt;=MAX($B$8:B21),COUNTIF(Items!$A$8:$A$31,C22)=1,IFERROR(INDEX(Items!$G$8:$G$31,MATCH(C22,Items!$A$8:$A$31,0)),"CHECK")="READY",ISNUMBER(E22),E22&gt;0,OR(IFERROR(INDEX(Items!$D$8:$D$31,MATCH(C22,Items!$A$8:$A$31,0)),"")&lt;&gt;"each",MOD(E22,1)=0),F22&lt;&gt;"",OR(AND(IFERROR(INDEX(Items!$C$8:$C$31,MATCH(C22,Items!$A$8:$A$31,0)),"")="Material",OR(D22="RECEIPT",D22="USE",D22="SCRAP",D22="ADJUST_IN",D22="ADJUST_OUT")),AND(IFERROR(INDEX(Items!$C$8:$C$31,MATCH(C22,Items!$A$8:$A$31,0)),"")="Finished",OR(D22="PRODUCE",D22="SALE",D22="RETURN_IN",D22="SCRAP",D22="ADJUST_IN",D22="ADJUST_OUT")))),"READY","CHECK")),"CHECK")</f>
        <v>UNUSED</v>
      </c>
    </row>
    <row r="23" customFormat="false" ht="15" hidden="false" customHeight="false" outlineLevel="0" collapsed="false">
      <c r="A23" s="9"/>
      <c r="B23" s="12"/>
      <c r="C23" s="9"/>
      <c r="D23" s="9"/>
      <c r="E23" s="13"/>
      <c r="F23" s="9"/>
      <c r="G23" s="14" t="str">
        <f aca="false">IF(I23="READY",IF(OR(D23="RECEIPT",D23="PRODUCE",D23="RETURN_IN",D23="ADJUST_IN"),E23,-E23),"—")</f>
        <v>—</v>
      </c>
      <c r="H23" s="14" t="str">
        <f aca="false">IF(I23="READY",IFERROR(INDEX(Items!$E$8:$E$31,MATCH(C23,Items!$A$8:$A$31,0))+SUMIF($C$8:C23,C23,$G$8:G23),"—"),"—")</f>
        <v>—</v>
      </c>
      <c r="I23" s="4" t="str">
        <f aca="false">IFERROR(IF(COUNTA(A23:F23)=0,"UNUSED",IF(AND(A23&lt;&gt;"",A23=TRIM(A23),COUNTIF($A$8:$A$127,A23)=1,ISNUMBER(B23),B23&gt;0,MOD(B23,1)=0,B23&lt;=Summary!$B$6,B23&gt;=MAX($B$8:B22),COUNTIF(Items!$A$8:$A$31,C23)=1,IFERROR(INDEX(Items!$G$8:$G$31,MATCH(C23,Items!$A$8:$A$31,0)),"CHECK")="READY",ISNUMBER(E23),E23&gt;0,OR(IFERROR(INDEX(Items!$D$8:$D$31,MATCH(C23,Items!$A$8:$A$31,0)),"")&lt;&gt;"each",MOD(E23,1)=0),F23&lt;&gt;"",OR(AND(IFERROR(INDEX(Items!$C$8:$C$31,MATCH(C23,Items!$A$8:$A$31,0)),"")="Material",OR(D23="RECEIPT",D23="USE",D23="SCRAP",D23="ADJUST_IN",D23="ADJUST_OUT")),AND(IFERROR(INDEX(Items!$C$8:$C$31,MATCH(C23,Items!$A$8:$A$31,0)),"")="Finished",OR(D23="PRODUCE",D23="SALE",D23="RETURN_IN",D23="SCRAP",D23="ADJUST_IN",D23="ADJUST_OUT")))),"READY","CHECK")),"CHECK")</f>
        <v>UNUSED</v>
      </c>
    </row>
    <row r="24" customFormat="false" ht="15" hidden="false" customHeight="false" outlineLevel="0" collapsed="false">
      <c r="A24" s="9"/>
      <c r="B24" s="12"/>
      <c r="C24" s="9"/>
      <c r="D24" s="9"/>
      <c r="E24" s="13"/>
      <c r="F24" s="9"/>
      <c r="G24" s="14" t="str">
        <f aca="false">IF(I24="READY",IF(OR(D24="RECEIPT",D24="PRODUCE",D24="RETURN_IN",D24="ADJUST_IN"),E24,-E24),"—")</f>
        <v>—</v>
      </c>
      <c r="H24" s="14" t="str">
        <f aca="false">IF(I24="READY",IFERROR(INDEX(Items!$E$8:$E$31,MATCH(C24,Items!$A$8:$A$31,0))+SUMIF($C$8:C24,C24,$G$8:G24),"—"),"—")</f>
        <v>—</v>
      </c>
      <c r="I24" s="4" t="str">
        <f aca="false">IFERROR(IF(COUNTA(A24:F24)=0,"UNUSED",IF(AND(A24&lt;&gt;"",A24=TRIM(A24),COUNTIF($A$8:$A$127,A24)=1,ISNUMBER(B24),B24&gt;0,MOD(B24,1)=0,B24&lt;=Summary!$B$6,B24&gt;=MAX($B$8:B23),COUNTIF(Items!$A$8:$A$31,C24)=1,IFERROR(INDEX(Items!$G$8:$G$31,MATCH(C24,Items!$A$8:$A$31,0)),"CHECK")="READY",ISNUMBER(E24),E24&gt;0,OR(IFERROR(INDEX(Items!$D$8:$D$31,MATCH(C24,Items!$A$8:$A$31,0)),"")&lt;&gt;"each",MOD(E24,1)=0),F24&lt;&gt;"",OR(AND(IFERROR(INDEX(Items!$C$8:$C$31,MATCH(C24,Items!$A$8:$A$31,0)),"")="Material",OR(D24="RECEIPT",D24="USE",D24="SCRAP",D24="ADJUST_IN",D24="ADJUST_OUT")),AND(IFERROR(INDEX(Items!$C$8:$C$31,MATCH(C24,Items!$A$8:$A$31,0)),"")="Finished",OR(D24="PRODUCE",D24="SALE",D24="RETURN_IN",D24="SCRAP",D24="ADJUST_IN",D24="ADJUST_OUT")))),"READY","CHECK")),"CHECK")</f>
        <v>UNUSED</v>
      </c>
    </row>
    <row r="25" customFormat="false" ht="15" hidden="false" customHeight="false" outlineLevel="0" collapsed="false">
      <c r="A25" s="9"/>
      <c r="B25" s="12"/>
      <c r="C25" s="9"/>
      <c r="D25" s="9"/>
      <c r="E25" s="13"/>
      <c r="F25" s="9"/>
      <c r="G25" s="14" t="str">
        <f aca="false">IF(I25="READY",IF(OR(D25="RECEIPT",D25="PRODUCE",D25="RETURN_IN",D25="ADJUST_IN"),E25,-E25),"—")</f>
        <v>—</v>
      </c>
      <c r="H25" s="14" t="str">
        <f aca="false">IF(I25="READY",IFERROR(INDEX(Items!$E$8:$E$31,MATCH(C25,Items!$A$8:$A$31,0))+SUMIF($C$8:C25,C25,$G$8:G25),"—"),"—")</f>
        <v>—</v>
      </c>
      <c r="I25" s="4" t="str">
        <f aca="false">IFERROR(IF(COUNTA(A25:F25)=0,"UNUSED",IF(AND(A25&lt;&gt;"",A25=TRIM(A25),COUNTIF($A$8:$A$127,A25)=1,ISNUMBER(B25),B25&gt;0,MOD(B25,1)=0,B25&lt;=Summary!$B$6,B25&gt;=MAX($B$8:B24),COUNTIF(Items!$A$8:$A$31,C25)=1,IFERROR(INDEX(Items!$G$8:$G$31,MATCH(C25,Items!$A$8:$A$31,0)),"CHECK")="READY",ISNUMBER(E25),E25&gt;0,OR(IFERROR(INDEX(Items!$D$8:$D$31,MATCH(C25,Items!$A$8:$A$31,0)),"")&lt;&gt;"each",MOD(E25,1)=0),F25&lt;&gt;"",OR(AND(IFERROR(INDEX(Items!$C$8:$C$31,MATCH(C25,Items!$A$8:$A$31,0)),"")="Material",OR(D25="RECEIPT",D25="USE",D25="SCRAP",D25="ADJUST_IN",D25="ADJUST_OUT")),AND(IFERROR(INDEX(Items!$C$8:$C$31,MATCH(C25,Items!$A$8:$A$31,0)),"")="Finished",OR(D25="PRODUCE",D25="SALE",D25="RETURN_IN",D25="SCRAP",D25="ADJUST_IN",D25="ADJUST_OUT")))),"READY","CHECK")),"CHECK")</f>
        <v>UNUSED</v>
      </c>
    </row>
    <row r="26" customFormat="false" ht="15" hidden="false" customHeight="false" outlineLevel="0" collapsed="false">
      <c r="A26" s="9"/>
      <c r="B26" s="12"/>
      <c r="C26" s="9"/>
      <c r="D26" s="9"/>
      <c r="E26" s="13"/>
      <c r="F26" s="9"/>
      <c r="G26" s="14" t="str">
        <f aca="false">IF(I26="READY",IF(OR(D26="RECEIPT",D26="PRODUCE",D26="RETURN_IN",D26="ADJUST_IN"),E26,-E26),"—")</f>
        <v>—</v>
      </c>
      <c r="H26" s="14" t="str">
        <f aca="false">IF(I26="READY",IFERROR(INDEX(Items!$E$8:$E$31,MATCH(C26,Items!$A$8:$A$31,0))+SUMIF($C$8:C26,C26,$G$8:G26),"—"),"—")</f>
        <v>—</v>
      </c>
      <c r="I26" s="4" t="str">
        <f aca="false">IFERROR(IF(COUNTA(A26:F26)=0,"UNUSED",IF(AND(A26&lt;&gt;"",A26=TRIM(A26),COUNTIF($A$8:$A$127,A26)=1,ISNUMBER(B26),B26&gt;0,MOD(B26,1)=0,B26&lt;=Summary!$B$6,B26&gt;=MAX($B$8:B25),COUNTIF(Items!$A$8:$A$31,C26)=1,IFERROR(INDEX(Items!$G$8:$G$31,MATCH(C26,Items!$A$8:$A$31,0)),"CHECK")="READY",ISNUMBER(E26),E26&gt;0,OR(IFERROR(INDEX(Items!$D$8:$D$31,MATCH(C26,Items!$A$8:$A$31,0)),"")&lt;&gt;"each",MOD(E26,1)=0),F26&lt;&gt;"",OR(AND(IFERROR(INDEX(Items!$C$8:$C$31,MATCH(C26,Items!$A$8:$A$31,0)),"")="Material",OR(D26="RECEIPT",D26="USE",D26="SCRAP",D26="ADJUST_IN",D26="ADJUST_OUT")),AND(IFERROR(INDEX(Items!$C$8:$C$31,MATCH(C26,Items!$A$8:$A$31,0)),"")="Finished",OR(D26="PRODUCE",D26="SALE",D26="RETURN_IN",D26="SCRAP",D26="ADJUST_IN",D26="ADJUST_OUT")))),"READY","CHECK")),"CHECK")</f>
        <v>UNUSED</v>
      </c>
    </row>
    <row r="27" customFormat="false" ht="15" hidden="false" customHeight="false" outlineLevel="0" collapsed="false">
      <c r="A27" s="9"/>
      <c r="B27" s="12"/>
      <c r="C27" s="9"/>
      <c r="D27" s="9"/>
      <c r="E27" s="13"/>
      <c r="F27" s="9"/>
      <c r="G27" s="14" t="str">
        <f aca="false">IF(I27="READY",IF(OR(D27="RECEIPT",D27="PRODUCE",D27="RETURN_IN",D27="ADJUST_IN"),E27,-E27),"—")</f>
        <v>—</v>
      </c>
      <c r="H27" s="14" t="str">
        <f aca="false">IF(I27="READY",IFERROR(INDEX(Items!$E$8:$E$31,MATCH(C27,Items!$A$8:$A$31,0))+SUMIF($C$8:C27,C27,$G$8:G27),"—"),"—")</f>
        <v>—</v>
      </c>
      <c r="I27" s="4" t="str">
        <f aca="false">IFERROR(IF(COUNTA(A27:F27)=0,"UNUSED",IF(AND(A27&lt;&gt;"",A27=TRIM(A27),COUNTIF($A$8:$A$127,A27)=1,ISNUMBER(B27),B27&gt;0,MOD(B27,1)=0,B27&lt;=Summary!$B$6,B27&gt;=MAX($B$8:B26),COUNTIF(Items!$A$8:$A$31,C27)=1,IFERROR(INDEX(Items!$G$8:$G$31,MATCH(C27,Items!$A$8:$A$31,0)),"CHECK")="READY",ISNUMBER(E27),E27&gt;0,OR(IFERROR(INDEX(Items!$D$8:$D$31,MATCH(C27,Items!$A$8:$A$31,0)),"")&lt;&gt;"each",MOD(E27,1)=0),F27&lt;&gt;"",OR(AND(IFERROR(INDEX(Items!$C$8:$C$31,MATCH(C27,Items!$A$8:$A$31,0)),"")="Material",OR(D27="RECEIPT",D27="USE",D27="SCRAP",D27="ADJUST_IN",D27="ADJUST_OUT")),AND(IFERROR(INDEX(Items!$C$8:$C$31,MATCH(C27,Items!$A$8:$A$31,0)),"")="Finished",OR(D27="PRODUCE",D27="SALE",D27="RETURN_IN",D27="SCRAP",D27="ADJUST_IN",D27="ADJUST_OUT")))),"READY","CHECK")),"CHECK")</f>
        <v>UNUSED</v>
      </c>
    </row>
    <row r="28" customFormat="false" ht="15" hidden="false" customHeight="false" outlineLevel="0" collapsed="false">
      <c r="A28" s="9"/>
      <c r="B28" s="12"/>
      <c r="C28" s="9"/>
      <c r="D28" s="9"/>
      <c r="E28" s="13"/>
      <c r="F28" s="9"/>
      <c r="G28" s="14" t="str">
        <f aca="false">IF(I28="READY",IF(OR(D28="RECEIPT",D28="PRODUCE",D28="RETURN_IN",D28="ADJUST_IN"),E28,-E28),"—")</f>
        <v>—</v>
      </c>
      <c r="H28" s="14" t="str">
        <f aca="false">IF(I28="READY",IFERROR(INDEX(Items!$E$8:$E$31,MATCH(C28,Items!$A$8:$A$31,0))+SUMIF($C$8:C28,C28,$G$8:G28),"—"),"—")</f>
        <v>—</v>
      </c>
      <c r="I28" s="4" t="str">
        <f aca="false">IFERROR(IF(COUNTA(A28:F28)=0,"UNUSED",IF(AND(A28&lt;&gt;"",A28=TRIM(A28),COUNTIF($A$8:$A$127,A28)=1,ISNUMBER(B28),B28&gt;0,MOD(B28,1)=0,B28&lt;=Summary!$B$6,B28&gt;=MAX($B$8:B27),COUNTIF(Items!$A$8:$A$31,C28)=1,IFERROR(INDEX(Items!$G$8:$G$31,MATCH(C28,Items!$A$8:$A$31,0)),"CHECK")="READY",ISNUMBER(E28),E28&gt;0,OR(IFERROR(INDEX(Items!$D$8:$D$31,MATCH(C28,Items!$A$8:$A$31,0)),"")&lt;&gt;"each",MOD(E28,1)=0),F28&lt;&gt;"",OR(AND(IFERROR(INDEX(Items!$C$8:$C$31,MATCH(C28,Items!$A$8:$A$31,0)),"")="Material",OR(D28="RECEIPT",D28="USE",D28="SCRAP",D28="ADJUST_IN",D28="ADJUST_OUT")),AND(IFERROR(INDEX(Items!$C$8:$C$31,MATCH(C28,Items!$A$8:$A$31,0)),"")="Finished",OR(D28="PRODUCE",D28="SALE",D28="RETURN_IN",D28="SCRAP",D28="ADJUST_IN",D28="ADJUST_OUT")))),"READY","CHECK")),"CHECK")</f>
        <v>UNUSED</v>
      </c>
    </row>
    <row r="29" customFormat="false" ht="15" hidden="false" customHeight="false" outlineLevel="0" collapsed="false">
      <c r="A29" s="9"/>
      <c r="B29" s="12"/>
      <c r="C29" s="9"/>
      <c r="D29" s="9"/>
      <c r="E29" s="13"/>
      <c r="F29" s="9"/>
      <c r="G29" s="14" t="str">
        <f aca="false">IF(I29="READY",IF(OR(D29="RECEIPT",D29="PRODUCE",D29="RETURN_IN",D29="ADJUST_IN"),E29,-E29),"—")</f>
        <v>—</v>
      </c>
      <c r="H29" s="14" t="str">
        <f aca="false">IF(I29="READY",IFERROR(INDEX(Items!$E$8:$E$31,MATCH(C29,Items!$A$8:$A$31,0))+SUMIF($C$8:C29,C29,$G$8:G29),"—"),"—")</f>
        <v>—</v>
      </c>
      <c r="I29" s="4" t="str">
        <f aca="false">IFERROR(IF(COUNTA(A29:F29)=0,"UNUSED",IF(AND(A29&lt;&gt;"",A29=TRIM(A29),COUNTIF($A$8:$A$127,A29)=1,ISNUMBER(B29),B29&gt;0,MOD(B29,1)=0,B29&lt;=Summary!$B$6,B29&gt;=MAX($B$8:B28),COUNTIF(Items!$A$8:$A$31,C29)=1,IFERROR(INDEX(Items!$G$8:$G$31,MATCH(C29,Items!$A$8:$A$31,0)),"CHECK")="READY",ISNUMBER(E29),E29&gt;0,OR(IFERROR(INDEX(Items!$D$8:$D$31,MATCH(C29,Items!$A$8:$A$31,0)),"")&lt;&gt;"each",MOD(E29,1)=0),F29&lt;&gt;"",OR(AND(IFERROR(INDEX(Items!$C$8:$C$31,MATCH(C29,Items!$A$8:$A$31,0)),"")="Material",OR(D29="RECEIPT",D29="USE",D29="SCRAP",D29="ADJUST_IN",D29="ADJUST_OUT")),AND(IFERROR(INDEX(Items!$C$8:$C$31,MATCH(C29,Items!$A$8:$A$31,0)),"")="Finished",OR(D29="PRODUCE",D29="SALE",D29="RETURN_IN",D29="SCRAP",D29="ADJUST_IN",D29="ADJUST_OUT")))),"READY","CHECK")),"CHECK")</f>
        <v>UNUSED</v>
      </c>
    </row>
    <row r="30" customFormat="false" ht="15" hidden="false" customHeight="false" outlineLevel="0" collapsed="false">
      <c r="A30" s="9"/>
      <c r="B30" s="12"/>
      <c r="C30" s="9"/>
      <c r="D30" s="9"/>
      <c r="E30" s="13"/>
      <c r="F30" s="9"/>
      <c r="G30" s="14" t="str">
        <f aca="false">IF(I30="READY",IF(OR(D30="RECEIPT",D30="PRODUCE",D30="RETURN_IN",D30="ADJUST_IN"),E30,-E30),"—")</f>
        <v>—</v>
      </c>
      <c r="H30" s="14" t="str">
        <f aca="false">IF(I30="READY",IFERROR(INDEX(Items!$E$8:$E$31,MATCH(C30,Items!$A$8:$A$31,0))+SUMIF($C$8:C30,C30,$G$8:G30),"—"),"—")</f>
        <v>—</v>
      </c>
      <c r="I30" s="4" t="str">
        <f aca="false">IFERROR(IF(COUNTA(A30:F30)=0,"UNUSED",IF(AND(A30&lt;&gt;"",A30=TRIM(A30),COUNTIF($A$8:$A$127,A30)=1,ISNUMBER(B30),B30&gt;0,MOD(B30,1)=0,B30&lt;=Summary!$B$6,B30&gt;=MAX($B$8:B29),COUNTIF(Items!$A$8:$A$31,C30)=1,IFERROR(INDEX(Items!$G$8:$G$31,MATCH(C30,Items!$A$8:$A$31,0)),"CHECK")="READY",ISNUMBER(E30),E30&gt;0,OR(IFERROR(INDEX(Items!$D$8:$D$31,MATCH(C30,Items!$A$8:$A$31,0)),"")&lt;&gt;"each",MOD(E30,1)=0),F30&lt;&gt;"",OR(AND(IFERROR(INDEX(Items!$C$8:$C$31,MATCH(C30,Items!$A$8:$A$31,0)),"")="Material",OR(D30="RECEIPT",D30="USE",D30="SCRAP",D30="ADJUST_IN",D30="ADJUST_OUT")),AND(IFERROR(INDEX(Items!$C$8:$C$31,MATCH(C30,Items!$A$8:$A$31,0)),"")="Finished",OR(D30="PRODUCE",D30="SALE",D30="RETURN_IN",D30="SCRAP",D30="ADJUST_IN",D30="ADJUST_OUT")))),"READY","CHECK")),"CHECK")</f>
        <v>UNUSED</v>
      </c>
    </row>
    <row r="31" customFormat="false" ht="15" hidden="false" customHeight="false" outlineLevel="0" collapsed="false">
      <c r="A31" s="9"/>
      <c r="B31" s="12"/>
      <c r="C31" s="9"/>
      <c r="D31" s="9"/>
      <c r="E31" s="13"/>
      <c r="F31" s="9"/>
      <c r="G31" s="14" t="str">
        <f aca="false">IF(I31="READY",IF(OR(D31="RECEIPT",D31="PRODUCE",D31="RETURN_IN",D31="ADJUST_IN"),E31,-E31),"—")</f>
        <v>—</v>
      </c>
      <c r="H31" s="14" t="str">
        <f aca="false">IF(I31="READY",IFERROR(INDEX(Items!$E$8:$E$31,MATCH(C31,Items!$A$8:$A$31,0))+SUMIF($C$8:C31,C31,$G$8:G31),"—"),"—")</f>
        <v>—</v>
      </c>
      <c r="I31" s="4" t="str">
        <f aca="false">IFERROR(IF(COUNTA(A31:F31)=0,"UNUSED",IF(AND(A31&lt;&gt;"",A31=TRIM(A31),COUNTIF($A$8:$A$127,A31)=1,ISNUMBER(B31),B31&gt;0,MOD(B31,1)=0,B31&lt;=Summary!$B$6,B31&gt;=MAX($B$8:B30),COUNTIF(Items!$A$8:$A$31,C31)=1,IFERROR(INDEX(Items!$G$8:$G$31,MATCH(C31,Items!$A$8:$A$31,0)),"CHECK")="READY",ISNUMBER(E31),E31&gt;0,OR(IFERROR(INDEX(Items!$D$8:$D$31,MATCH(C31,Items!$A$8:$A$31,0)),"")&lt;&gt;"each",MOD(E31,1)=0),F31&lt;&gt;"",OR(AND(IFERROR(INDEX(Items!$C$8:$C$31,MATCH(C31,Items!$A$8:$A$31,0)),"")="Material",OR(D31="RECEIPT",D31="USE",D31="SCRAP",D31="ADJUST_IN",D31="ADJUST_OUT")),AND(IFERROR(INDEX(Items!$C$8:$C$31,MATCH(C31,Items!$A$8:$A$31,0)),"")="Finished",OR(D31="PRODUCE",D31="SALE",D31="RETURN_IN",D31="SCRAP",D31="ADJUST_IN",D31="ADJUST_OUT")))),"READY","CHECK")),"CHECK")</f>
        <v>UNUSED</v>
      </c>
    </row>
    <row r="32" customFormat="false" ht="15" hidden="false" customHeight="false" outlineLevel="0" collapsed="false">
      <c r="A32" s="9"/>
      <c r="B32" s="12"/>
      <c r="C32" s="9"/>
      <c r="D32" s="9"/>
      <c r="E32" s="13"/>
      <c r="F32" s="9"/>
      <c r="G32" s="14" t="str">
        <f aca="false">IF(I32="READY",IF(OR(D32="RECEIPT",D32="PRODUCE",D32="RETURN_IN",D32="ADJUST_IN"),E32,-E32),"—")</f>
        <v>—</v>
      </c>
      <c r="H32" s="14" t="str">
        <f aca="false">IF(I32="READY",IFERROR(INDEX(Items!$E$8:$E$31,MATCH(C32,Items!$A$8:$A$31,0))+SUMIF($C$8:C32,C32,$G$8:G32),"—"),"—")</f>
        <v>—</v>
      </c>
      <c r="I32" s="4" t="str">
        <f aca="false">IFERROR(IF(COUNTA(A32:F32)=0,"UNUSED",IF(AND(A32&lt;&gt;"",A32=TRIM(A32),COUNTIF($A$8:$A$127,A32)=1,ISNUMBER(B32),B32&gt;0,MOD(B32,1)=0,B32&lt;=Summary!$B$6,B32&gt;=MAX($B$8:B31),COUNTIF(Items!$A$8:$A$31,C32)=1,IFERROR(INDEX(Items!$G$8:$G$31,MATCH(C32,Items!$A$8:$A$31,0)),"CHECK")="READY",ISNUMBER(E32),E32&gt;0,OR(IFERROR(INDEX(Items!$D$8:$D$31,MATCH(C32,Items!$A$8:$A$31,0)),"")&lt;&gt;"each",MOD(E32,1)=0),F32&lt;&gt;"",OR(AND(IFERROR(INDEX(Items!$C$8:$C$31,MATCH(C32,Items!$A$8:$A$31,0)),"")="Material",OR(D32="RECEIPT",D32="USE",D32="SCRAP",D32="ADJUST_IN",D32="ADJUST_OUT")),AND(IFERROR(INDEX(Items!$C$8:$C$31,MATCH(C32,Items!$A$8:$A$31,0)),"")="Finished",OR(D32="PRODUCE",D32="SALE",D32="RETURN_IN",D32="SCRAP",D32="ADJUST_IN",D32="ADJUST_OUT")))),"READY","CHECK")),"CHECK")</f>
        <v>UNUSED</v>
      </c>
    </row>
    <row r="33" customFormat="false" ht="15" hidden="false" customHeight="false" outlineLevel="0" collapsed="false">
      <c r="A33" s="9"/>
      <c r="B33" s="12"/>
      <c r="C33" s="9"/>
      <c r="D33" s="9"/>
      <c r="E33" s="13"/>
      <c r="F33" s="9"/>
      <c r="G33" s="14" t="str">
        <f aca="false">IF(I33="READY",IF(OR(D33="RECEIPT",D33="PRODUCE",D33="RETURN_IN",D33="ADJUST_IN"),E33,-E33),"—")</f>
        <v>—</v>
      </c>
      <c r="H33" s="14" t="str">
        <f aca="false">IF(I33="READY",IFERROR(INDEX(Items!$E$8:$E$31,MATCH(C33,Items!$A$8:$A$31,0))+SUMIF($C$8:C33,C33,$G$8:G33),"—"),"—")</f>
        <v>—</v>
      </c>
      <c r="I33" s="4" t="str">
        <f aca="false">IFERROR(IF(COUNTA(A33:F33)=0,"UNUSED",IF(AND(A33&lt;&gt;"",A33=TRIM(A33),COUNTIF($A$8:$A$127,A33)=1,ISNUMBER(B33),B33&gt;0,MOD(B33,1)=0,B33&lt;=Summary!$B$6,B33&gt;=MAX($B$8:B32),COUNTIF(Items!$A$8:$A$31,C33)=1,IFERROR(INDEX(Items!$G$8:$G$31,MATCH(C33,Items!$A$8:$A$31,0)),"CHECK")="READY",ISNUMBER(E33),E33&gt;0,OR(IFERROR(INDEX(Items!$D$8:$D$31,MATCH(C33,Items!$A$8:$A$31,0)),"")&lt;&gt;"each",MOD(E33,1)=0),F33&lt;&gt;"",OR(AND(IFERROR(INDEX(Items!$C$8:$C$31,MATCH(C33,Items!$A$8:$A$31,0)),"")="Material",OR(D33="RECEIPT",D33="USE",D33="SCRAP",D33="ADJUST_IN",D33="ADJUST_OUT")),AND(IFERROR(INDEX(Items!$C$8:$C$31,MATCH(C33,Items!$A$8:$A$31,0)),"")="Finished",OR(D33="PRODUCE",D33="SALE",D33="RETURN_IN",D33="SCRAP",D33="ADJUST_IN",D33="ADJUST_OUT")))),"READY","CHECK")),"CHECK")</f>
        <v>UNUSED</v>
      </c>
    </row>
    <row r="34" customFormat="false" ht="15" hidden="false" customHeight="false" outlineLevel="0" collapsed="false">
      <c r="A34" s="9"/>
      <c r="B34" s="12"/>
      <c r="C34" s="9"/>
      <c r="D34" s="9"/>
      <c r="E34" s="13"/>
      <c r="F34" s="9"/>
      <c r="G34" s="14" t="str">
        <f aca="false">IF(I34="READY",IF(OR(D34="RECEIPT",D34="PRODUCE",D34="RETURN_IN",D34="ADJUST_IN"),E34,-E34),"—")</f>
        <v>—</v>
      </c>
      <c r="H34" s="14" t="str">
        <f aca="false">IF(I34="READY",IFERROR(INDEX(Items!$E$8:$E$31,MATCH(C34,Items!$A$8:$A$31,0))+SUMIF($C$8:C34,C34,$G$8:G34),"—"),"—")</f>
        <v>—</v>
      </c>
      <c r="I34" s="4" t="str">
        <f aca="false">IFERROR(IF(COUNTA(A34:F34)=0,"UNUSED",IF(AND(A34&lt;&gt;"",A34=TRIM(A34),COUNTIF($A$8:$A$127,A34)=1,ISNUMBER(B34),B34&gt;0,MOD(B34,1)=0,B34&lt;=Summary!$B$6,B34&gt;=MAX($B$8:B33),COUNTIF(Items!$A$8:$A$31,C34)=1,IFERROR(INDEX(Items!$G$8:$G$31,MATCH(C34,Items!$A$8:$A$31,0)),"CHECK")="READY",ISNUMBER(E34),E34&gt;0,OR(IFERROR(INDEX(Items!$D$8:$D$31,MATCH(C34,Items!$A$8:$A$31,0)),"")&lt;&gt;"each",MOD(E34,1)=0),F34&lt;&gt;"",OR(AND(IFERROR(INDEX(Items!$C$8:$C$31,MATCH(C34,Items!$A$8:$A$31,0)),"")="Material",OR(D34="RECEIPT",D34="USE",D34="SCRAP",D34="ADJUST_IN",D34="ADJUST_OUT")),AND(IFERROR(INDEX(Items!$C$8:$C$31,MATCH(C34,Items!$A$8:$A$31,0)),"")="Finished",OR(D34="PRODUCE",D34="SALE",D34="RETURN_IN",D34="SCRAP",D34="ADJUST_IN",D34="ADJUST_OUT")))),"READY","CHECK")),"CHECK")</f>
        <v>UNUSED</v>
      </c>
    </row>
    <row r="35" customFormat="false" ht="15" hidden="false" customHeight="false" outlineLevel="0" collapsed="false">
      <c r="A35" s="9"/>
      <c r="B35" s="12"/>
      <c r="C35" s="9"/>
      <c r="D35" s="9"/>
      <c r="E35" s="13"/>
      <c r="F35" s="9"/>
      <c r="G35" s="14" t="str">
        <f aca="false">IF(I35="READY",IF(OR(D35="RECEIPT",D35="PRODUCE",D35="RETURN_IN",D35="ADJUST_IN"),E35,-E35),"—")</f>
        <v>—</v>
      </c>
      <c r="H35" s="14" t="str">
        <f aca="false">IF(I35="READY",IFERROR(INDEX(Items!$E$8:$E$31,MATCH(C35,Items!$A$8:$A$31,0))+SUMIF($C$8:C35,C35,$G$8:G35),"—"),"—")</f>
        <v>—</v>
      </c>
      <c r="I35" s="4" t="str">
        <f aca="false">IFERROR(IF(COUNTA(A35:F35)=0,"UNUSED",IF(AND(A35&lt;&gt;"",A35=TRIM(A35),COUNTIF($A$8:$A$127,A35)=1,ISNUMBER(B35),B35&gt;0,MOD(B35,1)=0,B35&lt;=Summary!$B$6,B35&gt;=MAX($B$8:B34),COUNTIF(Items!$A$8:$A$31,C35)=1,IFERROR(INDEX(Items!$G$8:$G$31,MATCH(C35,Items!$A$8:$A$31,0)),"CHECK")="READY",ISNUMBER(E35),E35&gt;0,OR(IFERROR(INDEX(Items!$D$8:$D$31,MATCH(C35,Items!$A$8:$A$31,0)),"")&lt;&gt;"each",MOD(E35,1)=0),F35&lt;&gt;"",OR(AND(IFERROR(INDEX(Items!$C$8:$C$31,MATCH(C35,Items!$A$8:$A$31,0)),"")="Material",OR(D35="RECEIPT",D35="USE",D35="SCRAP",D35="ADJUST_IN",D35="ADJUST_OUT")),AND(IFERROR(INDEX(Items!$C$8:$C$31,MATCH(C35,Items!$A$8:$A$31,0)),"")="Finished",OR(D35="PRODUCE",D35="SALE",D35="RETURN_IN",D35="SCRAP",D35="ADJUST_IN",D35="ADJUST_OUT")))),"READY","CHECK")),"CHECK")</f>
        <v>UNUSED</v>
      </c>
    </row>
    <row r="36" customFormat="false" ht="15" hidden="false" customHeight="false" outlineLevel="0" collapsed="false">
      <c r="A36" s="9"/>
      <c r="B36" s="12"/>
      <c r="C36" s="9"/>
      <c r="D36" s="9"/>
      <c r="E36" s="13"/>
      <c r="F36" s="9"/>
      <c r="G36" s="14" t="str">
        <f aca="false">IF(I36="READY",IF(OR(D36="RECEIPT",D36="PRODUCE",D36="RETURN_IN",D36="ADJUST_IN"),E36,-E36),"—")</f>
        <v>—</v>
      </c>
      <c r="H36" s="14" t="str">
        <f aca="false">IF(I36="READY",IFERROR(INDEX(Items!$E$8:$E$31,MATCH(C36,Items!$A$8:$A$31,0))+SUMIF($C$8:C36,C36,$G$8:G36),"—"),"—")</f>
        <v>—</v>
      </c>
      <c r="I36" s="4" t="str">
        <f aca="false">IFERROR(IF(COUNTA(A36:F36)=0,"UNUSED",IF(AND(A36&lt;&gt;"",A36=TRIM(A36),COUNTIF($A$8:$A$127,A36)=1,ISNUMBER(B36),B36&gt;0,MOD(B36,1)=0,B36&lt;=Summary!$B$6,B36&gt;=MAX($B$8:B35),COUNTIF(Items!$A$8:$A$31,C36)=1,IFERROR(INDEX(Items!$G$8:$G$31,MATCH(C36,Items!$A$8:$A$31,0)),"CHECK")="READY",ISNUMBER(E36),E36&gt;0,OR(IFERROR(INDEX(Items!$D$8:$D$31,MATCH(C36,Items!$A$8:$A$31,0)),"")&lt;&gt;"each",MOD(E36,1)=0),F36&lt;&gt;"",OR(AND(IFERROR(INDEX(Items!$C$8:$C$31,MATCH(C36,Items!$A$8:$A$31,0)),"")="Material",OR(D36="RECEIPT",D36="USE",D36="SCRAP",D36="ADJUST_IN",D36="ADJUST_OUT")),AND(IFERROR(INDEX(Items!$C$8:$C$31,MATCH(C36,Items!$A$8:$A$31,0)),"")="Finished",OR(D36="PRODUCE",D36="SALE",D36="RETURN_IN",D36="SCRAP",D36="ADJUST_IN",D36="ADJUST_OUT")))),"READY","CHECK")),"CHECK")</f>
        <v>UNUSED</v>
      </c>
    </row>
    <row r="37" customFormat="false" ht="15" hidden="false" customHeight="false" outlineLevel="0" collapsed="false">
      <c r="A37" s="9"/>
      <c r="B37" s="12"/>
      <c r="C37" s="9"/>
      <c r="D37" s="9"/>
      <c r="E37" s="13"/>
      <c r="F37" s="9"/>
      <c r="G37" s="14" t="str">
        <f aca="false">IF(I37="READY",IF(OR(D37="RECEIPT",D37="PRODUCE",D37="RETURN_IN",D37="ADJUST_IN"),E37,-E37),"—")</f>
        <v>—</v>
      </c>
      <c r="H37" s="14" t="str">
        <f aca="false">IF(I37="READY",IFERROR(INDEX(Items!$E$8:$E$31,MATCH(C37,Items!$A$8:$A$31,0))+SUMIF($C$8:C37,C37,$G$8:G37),"—"),"—")</f>
        <v>—</v>
      </c>
      <c r="I37" s="4" t="str">
        <f aca="false">IFERROR(IF(COUNTA(A37:F37)=0,"UNUSED",IF(AND(A37&lt;&gt;"",A37=TRIM(A37),COUNTIF($A$8:$A$127,A37)=1,ISNUMBER(B37),B37&gt;0,MOD(B37,1)=0,B37&lt;=Summary!$B$6,B37&gt;=MAX($B$8:B36),COUNTIF(Items!$A$8:$A$31,C37)=1,IFERROR(INDEX(Items!$G$8:$G$31,MATCH(C37,Items!$A$8:$A$31,0)),"CHECK")="READY",ISNUMBER(E37),E37&gt;0,OR(IFERROR(INDEX(Items!$D$8:$D$31,MATCH(C37,Items!$A$8:$A$31,0)),"")&lt;&gt;"each",MOD(E37,1)=0),F37&lt;&gt;"",OR(AND(IFERROR(INDEX(Items!$C$8:$C$31,MATCH(C37,Items!$A$8:$A$31,0)),"")="Material",OR(D37="RECEIPT",D37="USE",D37="SCRAP",D37="ADJUST_IN",D37="ADJUST_OUT")),AND(IFERROR(INDEX(Items!$C$8:$C$31,MATCH(C37,Items!$A$8:$A$31,0)),"")="Finished",OR(D37="PRODUCE",D37="SALE",D37="RETURN_IN",D37="SCRAP",D37="ADJUST_IN",D37="ADJUST_OUT")))),"READY","CHECK")),"CHECK")</f>
        <v>UNUSED</v>
      </c>
    </row>
    <row r="38" customFormat="false" ht="15" hidden="false" customHeight="false" outlineLevel="0" collapsed="false">
      <c r="A38" s="9"/>
      <c r="B38" s="12"/>
      <c r="C38" s="9"/>
      <c r="D38" s="9"/>
      <c r="E38" s="13"/>
      <c r="F38" s="9"/>
      <c r="G38" s="14" t="str">
        <f aca="false">IF(I38="READY",IF(OR(D38="RECEIPT",D38="PRODUCE",D38="RETURN_IN",D38="ADJUST_IN"),E38,-E38),"—")</f>
        <v>—</v>
      </c>
      <c r="H38" s="14" t="str">
        <f aca="false">IF(I38="READY",IFERROR(INDEX(Items!$E$8:$E$31,MATCH(C38,Items!$A$8:$A$31,0))+SUMIF($C$8:C38,C38,$G$8:G38),"—"),"—")</f>
        <v>—</v>
      </c>
      <c r="I38" s="4" t="str">
        <f aca="false">IFERROR(IF(COUNTA(A38:F38)=0,"UNUSED",IF(AND(A38&lt;&gt;"",A38=TRIM(A38),COUNTIF($A$8:$A$127,A38)=1,ISNUMBER(B38),B38&gt;0,MOD(B38,1)=0,B38&lt;=Summary!$B$6,B38&gt;=MAX($B$8:B37),COUNTIF(Items!$A$8:$A$31,C38)=1,IFERROR(INDEX(Items!$G$8:$G$31,MATCH(C38,Items!$A$8:$A$31,0)),"CHECK")="READY",ISNUMBER(E38),E38&gt;0,OR(IFERROR(INDEX(Items!$D$8:$D$31,MATCH(C38,Items!$A$8:$A$31,0)),"")&lt;&gt;"each",MOD(E38,1)=0),F38&lt;&gt;"",OR(AND(IFERROR(INDEX(Items!$C$8:$C$31,MATCH(C38,Items!$A$8:$A$31,0)),"")="Material",OR(D38="RECEIPT",D38="USE",D38="SCRAP",D38="ADJUST_IN",D38="ADJUST_OUT")),AND(IFERROR(INDEX(Items!$C$8:$C$31,MATCH(C38,Items!$A$8:$A$31,0)),"")="Finished",OR(D38="PRODUCE",D38="SALE",D38="RETURN_IN",D38="SCRAP",D38="ADJUST_IN",D38="ADJUST_OUT")))),"READY","CHECK")),"CHECK")</f>
        <v>UNUSED</v>
      </c>
    </row>
    <row r="39" customFormat="false" ht="15" hidden="false" customHeight="false" outlineLevel="0" collapsed="false">
      <c r="A39" s="9"/>
      <c r="B39" s="12"/>
      <c r="C39" s="9"/>
      <c r="D39" s="9"/>
      <c r="E39" s="13"/>
      <c r="F39" s="9"/>
      <c r="G39" s="14" t="str">
        <f aca="false">IF(I39="READY",IF(OR(D39="RECEIPT",D39="PRODUCE",D39="RETURN_IN",D39="ADJUST_IN"),E39,-E39),"—")</f>
        <v>—</v>
      </c>
      <c r="H39" s="14" t="str">
        <f aca="false">IF(I39="READY",IFERROR(INDEX(Items!$E$8:$E$31,MATCH(C39,Items!$A$8:$A$31,0))+SUMIF($C$8:C39,C39,$G$8:G39),"—"),"—")</f>
        <v>—</v>
      </c>
      <c r="I39" s="4" t="str">
        <f aca="false">IFERROR(IF(COUNTA(A39:F39)=0,"UNUSED",IF(AND(A39&lt;&gt;"",A39=TRIM(A39),COUNTIF($A$8:$A$127,A39)=1,ISNUMBER(B39),B39&gt;0,MOD(B39,1)=0,B39&lt;=Summary!$B$6,B39&gt;=MAX($B$8:B38),COUNTIF(Items!$A$8:$A$31,C39)=1,IFERROR(INDEX(Items!$G$8:$G$31,MATCH(C39,Items!$A$8:$A$31,0)),"CHECK")="READY",ISNUMBER(E39),E39&gt;0,OR(IFERROR(INDEX(Items!$D$8:$D$31,MATCH(C39,Items!$A$8:$A$31,0)),"")&lt;&gt;"each",MOD(E39,1)=0),F39&lt;&gt;"",OR(AND(IFERROR(INDEX(Items!$C$8:$C$31,MATCH(C39,Items!$A$8:$A$31,0)),"")="Material",OR(D39="RECEIPT",D39="USE",D39="SCRAP",D39="ADJUST_IN",D39="ADJUST_OUT")),AND(IFERROR(INDEX(Items!$C$8:$C$31,MATCH(C39,Items!$A$8:$A$31,0)),"")="Finished",OR(D39="PRODUCE",D39="SALE",D39="RETURN_IN",D39="SCRAP",D39="ADJUST_IN",D39="ADJUST_OUT")))),"READY","CHECK")),"CHECK")</f>
        <v>UNUSED</v>
      </c>
    </row>
    <row r="40" customFormat="false" ht="15" hidden="false" customHeight="false" outlineLevel="0" collapsed="false">
      <c r="A40" s="9"/>
      <c r="B40" s="12"/>
      <c r="C40" s="9"/>
      <c r="D40" s="9"/>
      <c r="E40" s="13"/>
      <c r="F40" s="9"/>
      <c r="G40" s="14" t="str">
        <f aca="false">IF(I40="READY",IF(OR(D40="RECEIPT",D40="PRODUCE",D40="RETURN_IN",D40="ADJUST_IN"),E40,-E40),"—")</f>
        <v>—</v>
      </c>
      <c r="H40" s="14" t="str">
        <f aca="false">IF(I40="READY",IFERROR(INDEX(Items!$E$8:$E$31,MATCH(C40,Items!$A$8:$A$31,0))+SUMIF($C$8:C40,C40,$G$8:G40),"—"),"—")</f>
        <v>—</v>
      </c>
      <c r="I40" s="4" t="str">
        <f aca="false">IFERROR(IF(COUNTA(A40:F40)=0,"UNUSED",IF(AND(A40&lt;&gt;"",A40=TRIM(A40),COUNTIF($A$8:$A$127,A40)=1,ISNUMBER(B40),B40&gt;0,MOD(B40,1)=0,B40&lt;=Summary!$B$6,B40&gt;=MAX($B$8:B39),COUNTIF(Items!$A$8:$A$31,C40)=1,IFERROR(INDEX(Items!$G$8:$G$31,MATCH(C40,Items!$A$8:$A$31,0)),"CHECK")="READY",ISNUMBER(E40),E40&gt;0,OR(IFERROR(INDEX(Items!$D$8:$D$31,MATCH(C40,Items!$A$8:$A$31,0)),"")&lt;&gt;"each",MOD(E40,1)=0),F40&lt;&gt;"",OR(AND(IFERROR(INDEX(Items!$C$8:$C$31,MATCH(C40,Items!$A$8:$A$31,0)),"")="Material",OR(D40="RECEIPT",D40="USE",D40="SCRAP",D40="ADJUST_IN",D40="ADJUST_OUT")),AND(IFERROR(INDEX(Items!$C$8:$C$31,MATCH(C40,Items!$A$8:$A$31,0)),"")="Finished",OR(D40="PRODUCE",D40="SALE",D40="RETURN_IN",D40="SCRAP",D40="ADJUST_IN",D40="ADJUST_OUT")))),"READY","CHECK")),"CHECK")</f>
        <v>UNUSED</v>
      </c>
    </row>
    <row r="41" customFormat="false" ht="15" hidden="false" customHeight="false" outlineLevel="0" collapsed="false">
      <c r="A41" s="9"/>
      <c r="B41" s="12"/>
      <c r="C41" s="9"/>
      <c r="D41" s="9"/>
      <c r="E41" s="13"/>
      <c r="F41" s="9"/>
      <c r="G41" s="14" t="str">
        <f aca="false">IF(I41="READY",IF(OR(D41="RECEIPT",D41="PRODUCE",D41="RETURN_IN",D41="ADJUST_IN"),E41,-E41),"—")</f>
        <v>—</v>
      </c>
      <c r="H41" s="14" t="str">
        <f aca="false">IF(I41="READY",IFERROR(INDEX(Items!$E$8:$E$31,MATCH(C41,Items!$A$8:$A$31,0))+SUMIF($C$8:C41,C41,$G$8:G41),"—"),"—")</f>
        <v>—</v>
      </c>
      <c r="I41" s="4" t="str">
        <f aca="false">IFERROR(IF(COUNTA(A41:F41)=0,"UNUSED",IF(AND(A41&lt;&gt;"",A41=TRIM(A41),COUNTIF($A$8:$A$127,A41)=1,ISNUMBER(B41),B41&gt;0,MOD(B41,1)=0,B41&lt;=Summary!$B$6,B41&gt;=MAX($B$8:B40),COUNTIF(Items!$A$8:$A$31,C41)=1,IFERROR(INDEX(Items!$G$8:$G$31,MATCH(C41,Items!$A$8:$A$31,0)),"CHECK")="READY",ISNUMBER(E41),E41&gt;0,OR(IFERROR(INDEX(Items!$D$8:$D$31,MATCH(C41,Items!$A$8:$A$31,0)),"")&lt;&gt;"each",MOD(E41,1)=0),F41&lt;&gt;"",OR(AND(IFERROR(INDEX(Items!$C$8:$C$31,MATCH(C41,Items!$A$8:$A$31,0)),"")="Material",OR(D41="RECEIPT",D41="USE",D41="SCRAP",D41="ADJUST_IN",D41="ADJUST_OUT")),AND(IFERROR(INDEX(Items!$C$8:$C$31,MATCH(C41,Items!$A$8:$A$31,0)),"")="Finished",OR(D41="PRODUCE",D41="SALE",D41="RETURN_IN",D41="SCRAP",D41="ADJUST_IN",D41="ADJUST_OUT")))),"READY","CHECK")),"CHECK")</f>
        <v>UNUSED</v>
      </c>
    </row>
    <row r="42" customFormat="false" ht="15" hidden="false" customHeight="false" outlineLevel="0" collapsed="false">
      <c r="A42" s="9"/>
      <c r="B42" s="12"/>
      <c r="C42" s="9"/>
      <c r="D42" s="9"/>
      <c r="E42" s="13"/>
      <c r="F42" s="9"/>
      <c r="G42" s="14" t="str">
        <f aca="false">IF(I42="READY",IF(OR(D42="RECEIPT",D42="PRODUCE",D42="RETURN_IN",D42="ADJUST_IN"),E42,-E42),"—")</f>
        <v>—</v>
      </c>
      <c r="H42" s="14" t="str">
        <f aca="false">IF(I42="READY",IFERROR(INDEX(Items!$E$8:$E$31,MATCH(C42,Items!$A$8:$A$31,0))+SUMIF($C$8:C42,C42,$G$8:G42),"—"),"—")</f>
        <v>—</v>
      </c>
      <c r="I42" s="4" t="str">
        <f aca="false">IFERROR(IF(COUNTA(A42:F42)=0,"UNUSED",IF(AND(A42&lt;&gt;"",A42=TRIM(A42),COUNTIF($A$8:$A$127,A42)=1,ISNUMBER(B42),B42&gt;0,MOD(B42,1)=0,B42&lt;=Summary!$B$6,B42&gt;=MAX($B$8:B41),COUNTIF(Items!$A$8:$A$31,C42)=1,IFERROR(INDEX(Items!$G$8:$G$31,MATCH(C42,Items!$A$8:$A$31,0)),"CHECK")="READY",ISNUMBER(E42),E42&gt;0,OR(IFERROR(INDEX(Items!$D$8:$D$31,MATCH(C42,Items!$A$8:$A$31,0)),"")&lt;&gt;"each",MOD(E42,1)=0),F42&lt;&gt;"",OR(AND(IFERROR(INDEX(Items!$C$8:$C$31,MATCH(C42,Items!$A$8:$A$31,0)),"")="Material",OR(D42="RECEIPT",D42="USE",D42="SCRAP",D42="ADJUST_IN",D42="ADJUST_OUT")),AND(IFERROR(INDEX(Items!$C$8:$C$31,MATCH(C42,Items!$A$8:$A$31,0)),"")="Finished",OR(D42="PRODUCE",D42="SALE",D42="RETURN_IN",D42="SCRAP",D42="ADJUST_IN",D42="ADJUST_OUT")))),"READY","CHECK")),"CHECK")</f>
        <v>UNUSED</v>
      </c>
    </row>
    <row r="43" customFormat="false" ht="15" hidden="false" customHeight="false" outlineLevel="0" collapsed="false">
      <c r="A43" s="9"/>
      <c r="B43" s="12"/>
      <c r="C43" s="9"/>
      <c r="D43" s="9"/>
      <c r="E43" s="13"/>
      <c r="F43" s="9"/>
      <c r="G43" s="14" t="str">
        <f aca="false">IF(I43="READY",IF(OR(D43="RECEIPT",D43="PRODUCE",D43="RETURN_IN",D43="ADJUST_IN"),E43,-E43),"—")</f>
        <v>—</v>
      </c>
      <c r="H43" s="14" t="str">
        <f aca="false">IF(I43="READY",IFERROR(INDEX(Items!$E$8:$E$31,MATCH(C43,Items!$A$8:$A$31,0))+SUMIF($C$8:C43,C43,$G$8:G43),"—"),"—")</f>
        <v>—</v>
      </c>
      <c r="I43" s="4" t="str">
        <f aca="false">IFERROR(IF(COUNTA(A43:F43)=0,"UNUSED",IF(AND(A43&lt;&gt;"",A43=TRIM(A43),COUNTIF($A$8:$A$127,A43)=1,ISNUMBER(B43),B43&gt;0,MOD(B43,1)=0,B43&lt;=Summary!$B$6,B43&gt;=MAX($B$8:B42),COUNTIF(Items!$A$8:$A$31,C43)=1,IFERROR(INDEX(Items!$G$8:$G$31,MATCH(C43,Items!$A$8:$A$31,0)),"CHECK")="READY",ISNUMBER(E43),E43&gt;0,OR(IFERROR(INDEX(Items!$D$8:$D$31,MATCH(C43,Items!$A$8:$A$31,0)),"")&lt;&gt;"each",MOD(E43,1)=0),F43&lt;&gt;"",OR(AND(IFERROR(INDEX(Items!$C$8:$C$31,MATCH(C43,Items!$A$8:$A$31,0)),"")="Material",OR(D43="RECEIPT",D43="USE",D43="SCRAP",D43="ADJUST_IN",D43="ADJUST_OUT")),AND(IFERROR(INDEX(Items!$C$8:$C$31,MATCH(C43,Items!$A$8:$A$31,0)),"")="Finished",OR(D43="PRODUCE",D43="SALE",D43="RETURN_IN",D43="SCRAP",D43="ADJUST_IN",D43="ADJUST_OUT")))),"READY","CHECK")),"CHECK")</f>
        <v>UNUSED</v>
      </c>
    </row>
    <row r="44" customFormat="false" ht="15" hidden="false" customHeight="false" outlineLevel="0" collapsed="false">
      <c r="A44" s="9"/>
      <c r="B44" s="12"/>
      <c r="C44" s="9"/>
      <c r="D44" s="9"/>
      <c r="E44" s="13"/>
      <c r="F44" s="9"/>
      <c r="G44" s="14" t="str">
        <f aca="false">IF(I44="READY",IF(OR(D44="RECEIPT",D44="PRODUCE",D44="RETURN_IN",D44="ADJUST_IN"),E44,-E44),"—")</f>
        <v>—</v>
      </c>
      <c r="H44" s="14" t="str">
        <f aca="false">IF(I44="READY",IFERROR(INDEX(Items!$E$8:$E$31,MATCH(C44,Items!$A$8:$A$31,0))+SUMIF($C$8:C44,C44,$G$8:G44),"—"),"—")</f>
        <v>—</v>
      </c>
      <c r="I44" s="4" t="str">
        <f aca="false">IFERROR(IF(COUNTA(A44:F44)=0,"UNUSED",IF(AND(A44&lt;&gt;"",A44=TRIM(A44),COUNTIF($A$8:$A$127,A44)=1,ISNUMBER(B44),B44&gt;0,MOD(B44,1)=0,B44&lt;=Summary!$B$6,B44&gt;=MAX($B$8:B43),COUNTIF(Items!$A$8:$A$31,C44)=1,IFERROR(INDEX(Items!$G$8:$G$31,MATCH(C44,Items!$A$8:$A$31,0)),"CHECK")="READY",ISNUMBER(E44),E44&gt;0,OR(IFERROR(INDEX(Items!$D$8:$D$31,MATCH(C44,Items!$A$8:$A$31,0)),"")&lt;&gt;"each",MOD(E44,1)=0),F44&lt;&gt;"",OR(AND(IFERROR(INDEX(Items!$C$8:$C$31,MATCH(C44,Items!$A$8:$A$31,0)),"")="Material",OR(D44="RECEIPT",D44="USE",D44="SCRAP",D44="ADJUST_IN",D44="ADJUST_OUT")),AND(IFERROR(INDEX(Items!$C$8:$C$31,MATCH(C44,Items!$A$8:$A$31,0)),"")="Finished",OR(D44="PRODUCE",D44="SALE",D44="RETURN_IN",D44="SCRAP",D44="ADJUST_IN",D44="ADJUST_OUT")))),"READY","CHECK")),"CHECK")</f>
        <v>UNUSED</v>
      </c>
    </row>
    <row r="45" customFormat="false" ht="15" hidden="false" customHeight="false" outlineLevel="0" collapsed="false">
      <c r="A45" s="9"/>
      <c r="B45" s="12"/>
      <c r="C45" s="9"/>
      <c r="D45" s="9"/>
      <c r="E45" s="13"/>
      <c r="F45" s="9"/>
      <c r="G45" s="14" t="str">
        <f aca="false">IF(I45="READY",IF(OR(D45="RECEIPT",D45="PRODUCE",D45="RETURN_IN",D45="ADJUST_IN"),E45,-E45),"—")</f>
        <v>—</v>
      </c>
      <c r="H45" s="14" t="str">
        <f aca="false">IF(I45="READY",IFERROR(INDEX(Items!$E$8:$E$31,MATCH(C45,Items!$A$8:$A$31,0))+SUMIF($C$8:C45,C45,$G$8:G45),"—"),"—")</f>
        <v>—</v>
      </c>
      <c r="I45" s="4" t="str">
        <f aca="false">IFERROR(IF(COUNTA(A45:F45)=0,"UNUSED",IF(AND(A45&lt;&gt;"",A45=TRIM(A45),COUNTIF($A$8:$A$127,A45)=1,ISNUMBER(B45),B45&gt;0,MOD(B45,1)=0,B45&lt;=Summary!$B$6,B45&gt;=MAX($B$8:B44),COUNTIF(Items!$A$8:$A$31,C45)=1,IFERROR(INDEX(Items!$G$8:$G$31,MATCH(C45,Items!$A$8:$A$31,0)),"CHECK")="READY",ISNUMBER(E45),E45&gt;0,OR(IFERROR(INDEX(Items!$D$8:$D$31,MATCH(C45,Items!$A$8:$A$31,0)),"")&lt;&gt;"each",MOD(E45,1)=0),F45&lt;&gt;"",OR(AND(IFERROR(INDEX(Items!$C$8:$C$31,MATCH(C45,Items!$A$8:$A$31,0)),"")="Material",OR(D45="RECEIPT",D45="USE",D45="SCRAP",D45="ADJUST_IN",D45="ADJUST_OUT")),AND(IFERROR(INDEX(Items!$C$8:$C$31,MATCH(C45,Items!$A$8:$A$31,0)),"")="Finished",OR(D45="PRODUCE",D45="SALE",D45="RETURN_IN",D45="SCRAP",D45="ADJUST_IN",D45="ADJUST_OUT")))),"READY","CHECK")),"CHECK")</f>
        <v>UNUSED</v>
      </c>
    </row>
    <row r="46" customFormat="false" ht="15" hidden="false" customHeight="false" outlineLevel="0" collapsed="false">
      <c r="A46" s="9"/>
      <c r="B46" s="12"/>
      <c r="C46" s="9"/>
      <c r="D46" s="9"/>
      <c r="E46" s="13"/>
      <c r="F46" s="9"/>
      <c r="G46" s="14" t="str">
        <f aca="false">IF(I46="READY",IF(OR(D46="RECEIPT",D46="PRODUCE",D46="RETURN_IN",D46="ADJUST_IN"),E46,-E46),"—")</f>
        <v>—</v>
      </c>
      <c r="H46" s="14" t="str">
        <f aca="false">IF(I46="READY",IFERROR(INDEX(Items!$E$8:$E$31,MATCH(C46,Items!$A$8:$A$31,0))+SUMIF($C$8:C46,C46,$G$8:G46),"—"),"—")</f>
        <v>—</v>
      </c>
      <c r="I46" s="4" t="str">
        <f aca="false">IFERROR(IF(COUNTA(A46:F46)=0,"UNUSED",IF(AND(A46&lt;&gt;"",A46=TRIM(A46),COUNTIF($A$8:$A$127,A46)=1,ISNUMBER(B46),B46&gt;0,MOD(B46,1)=0,B46&lt;=Summary!$B$6,B46&gt;=MAX($B$8:B45),COUNTIF(Items!$A$8:$A$31,C46)=1,IFERROR(INDEX(Items!$G$8:$G$31,MATCH(C46,Items!$A$8:$A$31,0)),"CHECK")="READY",ISNUMBER(E46),E46&gt;0,OR(IFERROR(INDEX(Items!$D$8:$D$31,MATCH(C46,Items!$A$8:$A$31,0)),"")&lt;&gt;"each",MOD(E46,1)=0),F46&lt;&gt;"",OR(AND(IFERROR(INDEX(Items!$C$8:$C$31,MATCH(C46,Items!$A$8:$A$31,0)),"")="Material",OR(D46="RECEIPT",D46="USE",D46="SCRAP",D46="ADJUST_IN",D46="ADJUST_OUT")),AND(IFERROR(INDEX(Items!$C$8:$C$31,MATCH(C46,Items!$A$8:$A$31,0)),"")="Finished",OR(D46="PRODUCE",D46="SALE",D46="RETURN_IN",D46="SCRAP",D46="ADJUST_IN",D46="ADJUST_OUT")))),"READY","CHECK")),"CHECK")</f>
        <v>UNUSED</v>
      </c>
    </row>
    <row r="47" customFormat="false" ht="15" hidden="false" customHeight="false" outlineLevel="0" collapsed="false">
      <c r="A47" s="9"/>
      <c r="B47" s="12"/>
      <c r="C47" s="9"/>
      <c r="D47" s="9"/>
      <c r="E47" s="13"/>
      <c r="F47" s="9"/>
      <c r="G47" s="14" t="str">
        <f aca="false">IF(I47="READY",IF(OR(D47="RECEIPT",D47="PRODUCE",D47="RETURN_IN",D47="ADJUST_IN"),E47,-E47),"—")</f>
        <v>—</v>
      </c>
      <c r="H47" s="14" t="str">
        <f aca="false">IF(I47="READY",IFERROR(INDEX(Items!$E$8:$E$31,MATCH(C47,Items!$A$8:$A$31,0))+SUMIF($C$8:C47,C47,$G$8:G47),"—"),"—")</f>
        <v>—</v>
      </c>
      <c r="I47" s="4" t="str">
        <f aca="false">IFERROR(IF(COUNTA(A47:F47)=0,"UNUSED",IF(AND(A47&lt;&gt;"",A47=TRIM(A47),COUNTIF($A$8:$A$127,A47)=1,ISNUMBER(B47),B47&gt;0,MOD(B47,1)=0,B47&lt;=Summary!$B$6,B47&gt;=MAX($B$8:B46),COUNTIF(Items!$A$8:$A$31,C47)=1,IFERROR(INDEX(Items!$G$8:$G$31,MATCH(C47,Items!$A$8:$A$31,0)),"CHECK")="READY",ISNUMBER(E47),E47&gt;0,OR(IFERROR(INDEX(Items!$D$8:$D$31,MATCH(C47,Items!$A$8:$A$31,0)),"")&lt;&gt;"each",MOD(E47,1)=0),F47&lt;&gt;"",OR(AND(IFERROR(INDEX(Items!$C$8:$C$31,MATCH(C47,Items!$A$8:$A$31,0)),"")="Material",OR(D47="RECEIPT",D47="USE",D47="SCRAP",D47="ADJUST_IN",D47="ADJUST_OUT")),AND(IFERROR(INDEX(Items!$C$8:$C$31,MATCH(C47,Items!$A$8:$A$31,0)),"")="Finished",OR(D47="PRODUCE",D47="SALE",D47="RETURN_IN",D47="SCRAP",D47="ADJUST_IN",D47="ADJUST_OUT")))),"READY","CHECK")),"CHECK")</f>
        <v>UNUSED</v>
      </c>
    </row>
    <row r="48" customFormat="false" ht="15" hidden="false" customHeight="false" outlineLevel="0" collapsed="false">
      <c r="A48" s="9"/>
      <c r="B48" s="12"/>
      <c r="C48" s="9"/>
      <c r="D48" s="9"/>
      <c r="E48" s="13"/>
      <c r="F48" s="9"/>
      <c r="G48" s="14" t="str">
        <f aca="false">IF(I48="READY",IF(OR(D48="RECEIPT",D48="PRODUCE",D48="RETURN_IN",D48="ADJUST_IN"),E48,-E48),"—")</f>
        <v>—</v>
      </c>
      <c r="H48" s="14" t="str">
        <f aca="false">IF(I48="READY",IFERROR(INDEX(Items!$E$8:$E$31,MATCH(C48,Items!$A$8:$A$31,0))+SUMIF($C$8:C48,C48,$G$8:G48),"—"),"—")</f>
        <v>—</v>
      </c>
      <c r="I48" s="4" t="str">
        <f aca="false">IFERROR(IF(COUNTA(A48:F48)=0,"UNUSED",IF(AND(A48&lt;&gt;"",A48=TRIM(A48),COUNTIF($A$8:$A$127,A48)=1,ISNUMBER(B48),B48&gt;0,MOD(B48,1)=0,B48&lt;=Summary!$B$6,B48&gt;=MAX($B$8:B47),COUNTIF(Items!$A$8:$A$31,C48)=1,IFERROR(INDEX(Items!$G$8:$G$31,MATCH(C48,Items!$A$8:$A$31,0)),"CHECK")="READY",ISNUMBER(E48),E48&gt;0,OR(IFERROR(INDEX(Items!$D$8:$D$31,MATCH(C48,Items!$A$8:$A$31,0)),"")&lt;&gt;"each",MOD(E48,1)=0),F48&lt;&gt;"",OR(AND(IFERROR(INDEX(Items!$C$8:$C$31,MATCH(C48,Items!$A$8:$A$31,0)),"")="Material",OR(D48="RECEIPT",D48="USE",D48="SCRAP",D48="ADJUST_IN",D48="ADJUST_OUT")),AND(IFERROR(INDEX(Items!$C$8:$C$31,MATCH(C48,Items!$A$8:$A$31,0)),"")="Finished",OR(D48="PRODUCE",D48="SALE",D48="RETURN_IN",D48="SCRAP",D48="ADJUST_IN",D48="ADJUST_OUT")))),"READY","CHECK")),"CHECK")</f>
        <v>UNUSED</v>
      </c>
    </row>
    <row r="49" customFormat="false" ht="15" hidden="false" customHeight="false" outlineLevel="0" collapsed="false">
      <c r="A49" s="9"/>
      <c r="B49" s="12"/>
      <c r="C49" s="9"/>
      <c r="D49" s="9"/>
      <c r="E49" s="13"/>
      <c r="F49" s="9"/>
      <c r="G49" s="14" t="str">
        <f aca="false">IF(I49="READY",IF(OR(D49="RECEIPT",D49="PRODUCE",D49="RETURN_IN",D49="ADJUST_IN"),E49,-E49),"—")</f>
        <v>—</v>
      </c>
      <c r="H49" s="14" t="str">
        <f aca="false">IF(I49="READY",IFERROR(INDEX(Items!$E$8:$E$31,MATCH(C49,Items!$A$8:$A$31,0))+SUMIF($C$8:C49,C49,$G$8:G49),"—"),"—")</f>
        <v>—</v>
      </c>
      <c r="I49" s="4" t="str">
        <f aca="false">IFERROR(IF(COUNTA(A49:F49)=0,"UNUSED",IF(AND(A49&lt;&gt;"",A49=TRIM(A49),COUNTIF($A$8:$A$127,A49)=1,ISNUMBER(B49),B49&gt;0,MOD(B49,1)=0,B49&lt;=Summary!$B$6,B49&gt;=MAX($B$8:B48),COUNTIF(Items!$A$8:$A$31,C49)=1,IFERROR(INDEX(Items!$G$8:$G$31,MATCH(C49,Items!$A$8:$A$31,0)),"CHECK")="READY",ISNUMBER(E49),E49&gt;0,OR(IFERROR(INDEX(Items!$D$8:$D$31,MATCH(C49,Items!$A$8:$A$31,0)),"")&lt;&gt;"each",MOD(E49,1)=0),F49&lt;&gt;"",OR(AND(IFERROR(INDEX(Items!$C$8:$C$31,MATCH(C49,Items!$A$8:$A$31,0)),"")="Material",OR(D49="RECEIPT",D49="USE",D49="SCRAP",D49="ADJUST_IN",D49="ADJUST_OUT")),AND(IFERROR(INDEX(Items!$C$8:$C$31,MATCH(C49,Items!$A$8:$A$31,0)),"")="Finished",OR(D49="PRODUCE",D49="SALE",D49="RETURN_IN",D49="SCRAP",D49="ADJUST_IN",D49="ADJUST_OUT")))),"READY","CHECK")),"CHECK")</f>
        <v>UNUSED</v>
      </c>
    </row>
    <row r="50" customFormat="false" ht="15" hidden="false" customHeight="false" outlineLevel="0" collapsed="false">
      <c r="A50" s="9"/>
      <c r="B50" s="12"/>
      <c r="C50" s="9"/>
      <c r="D50" s="9"/>
      <c r="E50" s="13"/>
      <c r="F50" s="9"/>
      <c r="G50" s="14" t="str">
        <f aca="false">IF(I50="READY",IF(OR(D50="RECEIPT",D50="PRODUCE",D50="RETURN_IN",D50="ADJUST_IN"),E50,-E50),"—")</f>
        <v>—</v>
      </c>
      <c r="H50" s="14" t="str">
        <f aca="false">IF(I50="READY",IFERROR(INDEX(Items!$E$8:$E$31,MATCH(C50,Items!$A$8:$A$31,0))+SUMIF($C$8:C50,C50,$G$8:G50),"—"),"—")</f>
        <v>—</v>
      </c>
      <c r="I50" s="4" t="str">
        <f aca="false">IFERROR(IF(COUNTA(A50:F50)=0,"UNUSED",IF(AND(A50&lt;&gt;"",A50=TRIM(A50),COUNTIF($A$8:$A$127,A50)=1,ISNUMBER(B50),B50&gt;0,MOD(B50,1)=0,B50&lt;=Summary!$B$6,B50&gt;=MAX($B$8:B49),COUNTIF(Items!$A$8:$A$31,C50)=1,IFERROR(INDEX(Items!$G$8:$G$31,MATCH(C50,Items!$A$8:$A$31,0)),"CHECK")="READY",ISNUMBER(E50),E50&gt;0,OR(IFERROR(INDEX(Items!$D$8:$D$31,MATCH(C50,Items!$A$8:$A$31,0)),"")&lt;&gt;"each",MOD(E50,1)=0),F50&lt;&gt;"",OR(AND(IFERROR(INDEX(Items!$C$8:$C$31,MATCH(C50,Items!$A$8:$A$31,0)),"")="Material",OR(D50="RECEIPT",D50="USE",D50="SCRAP",D50="ADJUST_IN",D50="ADJUST_OUT")),AND(IFERROR(INDEX(Items!$C$8:$C$31,MATCH(C50,Items!$A$8:$A$31,0)),"")="Finished",OR(D50="PRODUCE",D50="SALE",D50="RETURN_IN",D50="SCRAP",D50="ADJUST_IN",D50="ADJUST_OUT")))),"READY","CHECK")),"CHECK")</f>
        <v>UNUSED</v>
      </c>
    </row>
    <row r="51" customFormat="false" ht="15" hidden="false" customHeight="false" outlineLevel="0" collapsed="false">
      <c r="A51" s="9"/>
      <c r="B51" s="12"/>
      <c r="C51" s="9"/>
      <c r="D51" s="9"/>
      <c r="E51" s="13"/>
      <c r="F51" s="9"/>
      <c r="G51" s="14" t="str">
        <f aca="false">IF(I51="READY",IF(OR(D51="RECEIPT",D51="PRODUCE",D51="RETURN_IN",D51="ADJUST_IN"),E51,-E51),"—")</f>
        <v>—</v>
      </c>
      <c r="H51" s="14" t="str">
        <f aca="false">IF(I51="READY",IFERROR(INDEX(Items!$E$8:$E$31,MATCH(C51,Items!$A$8:$A$31,0))+SUMIF($C$8:C51,C51,$G$8:G51),"—"),"—")</f>
        <v>—</v>
      </c>
      <c r="I51" s="4" t="str">
        <f aca="false">IFERROR(IF(COUNTA(A51:F51)=0,"UNUSED",IF(AND(A51&lt;&gt;"",A51=TRIM(A51),COUNTIF($A$8:$A$127,A51)=1,ISNUMBER(B51),B51&gt;0,MOD(B51,1)=0,B51&lt;=Summary!$B$6,B51&gt;=MAX($B$8:B50),COUNTIF(Items!$A$8:$A$31,C51)=1,IFERROR(INDEX(Items!$G$8:$G$31,MATCH(C51,Items!$A$8:$A$31,0)),"CHECK")="READY",ISNUMBER(E51),E51&gt;0,OR(IFERROR(INDEX(Items!$D$8:$D$31,MATCH(C51,Items!$A$8:$A$31,0)),"")&lt;&gt;"each",MOD(E51,1)=0),F51&lt;&gt;"",OR(AND(IFERROR(INDEX(Items!$C$8:$C$31,MATCH(C51,Items!$A$8:$A$31,0)),"")="Material",OR(D51="RECEIPT",D51="USE",D51="SCRAP",D51="ADJUST_IN",D51="ADJUST_OUT")),AND(IFERROR(INDEX(Items!$C$8:$C$31,MATCH(C51,Items!$A$8:$A$31,0)),"")="Finished",OR(D51="PRODUCE",D51="SALE",D51="RETURN_IN",D51="SCRAP",D51="ADJUST_IN",D51="ADJUST_OUT")))),"READY","CHECK")),"CHECK")</f>
        <v>UNUSED</v>
      </c>
    </row>
    <row r="52" customFormat="false" ht="15" hidden="false" customHeight="false" outlineLevel="0" collapsed="false">
      <c r="A52" s="9"/>
      <c r="B52" s="12"/>
      <c r="C52" s="9"/>
      <c r="D52" s="9"/>
      <c r="E52" s="13"/>
      <c r="F52" s="9"/>
      <c r="G52" s="14" t="str">
        <f aca="false">IF(I52="READY",IF(OR(D52="RECEIPT",D52="PRODUCE",D52="RETURN_IN",D52="ADJUST_IN"),E52,-E52),"—")</f>
        <v>—</v>
      </c>
      <c r="H52" s="14" t="str">
        <f aca="false">IF(I52="READY",IFERROR(INDEX(Items!$E$8:$E$31,MATCH(C52,Items!$A$8:$A$31,0))+SUMIF($C$8:C52,C52,$G$8:G52),"—"),"—")</f>
        <v>—</v>
      </c>
      <c r="I52" s="4" t="str">
        <f aca="false">IFERROR(IF(COUNTA(A52:F52)=0,"UNUSED",IF(AND(A52&lt;&gt;"",A52=TRIM(A52),COUNTIF($A$8:$A$127,A52)=1,ISNUMBER(B52),B52&gt;0,MOD(B52,1)=0,B52&lt;=Summary!$B$6,B52&gt;=MAX($B$8:B51),COUNTIF(Items!$A$8:$A$31,C52)=1,IFERROR(INDEX(Items!$G$8:$G$31,MATCH(C52,Items!$A$8:$A$31,0)),"CHECK")="READY",ISNUMBER(E52),E52&gt;0,OR(IFERROR(INDEX(Items!$D$8:$D$31,MATCH(C52,Items!$A$8:$A$31,0)),"")&lt;&gt;"each",MOD(E52,1)=0),F52&lt;&gt;"",OR(AND(IFERROR(INDEX(Items!$C$8:$C$31,MATCH(C52,Items!$A$8:$A$31,0)),"")="Material",OR(D52="RECEIPT",D52="USE",D52="SCRAP",D52="ADJUST_IN",D52="ADJUST_OUT")),AND(IFERROR(INDEX(Items!$C$8:$C$31,MATCH(C52,Items!$A$8:$A$31,0)),"")="Finished",OR(D52="PRODUCE",D52="SALE",D52="RETURN_IN",D52="SCRAP",D52="ADJUST_IN",D52="ADJUST_OUT")))),"READY","CHECK")),"CHECK")</f>
        <v>UNUSED</v>
      </c>
    </row>
    <row r="53" customFormat="false" ht="15" hidden="false" customHeight="false" outlineLevel="0" collapsed="false">
      <c r="A53" s="9"/>
      <c r="B53" s="12"/>
      <c r="C53" s="9"/>
      <c r="D53" s="9"/>
      <c r="E53" s="13"/>
      <c r="F53" s="9"/>
      <c r="G53" s="14" t="str">
        <f aca="false">IF(I53="READY",IF(OR(D53="RECEIPT",D53="PRODUCE",D53="RETURN_IN",D53="ADJUST_IN"),E53,-E53),"—")</f>
        <v>—</v>
      </c>
      <c r="H53" s="14" t="str">
        <f aca="false">IF(I53="READY",IFERROR(INDEX(Items!$E$8:$E$31,MATCH(C53,Items!$A$8:$A$31,0))+SUMIF($C$8:C53,C53,$G$8:G53),"—"),"—")</f>
        <v>—</v>
      </c>
      <c r="I53" s="4" t="str">
        <f aca="false">IFERROR(IF(COUNTA(A53:F53)=0,"UNUSED",IF(AND(A53&lt;&gt;"",A53=TRIM(A53),COUNTIF($A$8:$A$127,A53)=1,ISNUMBER(B53),B53&gt;0,MOD(B53,1)=0,B53&lt;=Summary!$B$6,B53&gt;=MAX($B$8:B52),COUNTIF(Items!$A$8:$A$31,C53)=1,IFERROR(INDEX(Items!$G$8:$G$31,MATCH(C53,Items!$A$8:$A$31,0)),"CHECK")="READY",ISNUMBER(E53),E53&gt;0,OR(IFERROR(INDEX(Items!$D$8:$D$31,MATCH(C53,Items!$A$8:$A$31,0)),"")&lt;&gt;"each",MOD(E53,1)=0),F53&lt;&gt;"",OR(AND(IFERROR(INDEX(Items!$C$8:$C$31,MATCH(C53,Items!$A$8:$A$31,0)),"")="Material",OR(D53="RECEIPT",D53="USE",D53="SCRAP",D53="ADJUST_IN",D53="ADJUST_OUT")),AND(IFERROR(INDEX(Items!$C$8:$C$31,MATCH(C53,Items!$A$8:$A$31,0)),"")="Finished",OR(D53="PRODUCE",D53="SALE",D53="RETURN_IN",D53="SCRAP",D53="ADJUST_IN",D53="ADJUST_OUT")))),"READY","CHECK")),"CHECK")</f>
        <v>UNUSED</v>
      </c>
    </row>
    <row r="54" customFormat="false" ht="15" hidden="false" customHeight="false" outlineLevel="0" collapsed="false">
      <c r="A54" s="9"/>
      <c r="B54" s="12"/>
      <c r="C54" s="9"/>
      <c r="D54" s="9"/>
      <c r="E54" s="13"/>
      <c r="F54" s="9"/>
      <c r="G54" s="14" t="str">
        <f aca="false">IF(I54="READY",IF(OR(D54="RECEIPT",D54="PRODUCE",D54="RETURN_IN",D54="ADJUST_IN"),E54,-E54),"—")</f>
        <v>—</v>
      </c>
      <c r="H54" s="14" t="str">
        <f aca="false">IF(I54="READY",IFERROR(INDEX(Items!$E$8:$E$31,MATCH(C54,Items!$A$8:$A$31,0))+SUMIF($C$8:C54,C54,$G$8:G54),"—"),"—")</f>
        <v>—</v>
      </c>
      <c r="I54" s="4" t="str">
        <f aca="false">IFERROR(IF(COUNTA(A54:F54)=0,"UNUSED",IF(AND(A54&lt;&gt;"",A54=TRIM(A54),COUNTIF($A$8:$A$127,A54)=1,ISNUMBER(B54),B54&gt;0,MOD(B54,1)=0,B54&lt;=Summary!$B$6,B54&gt;=MAX($B$8:B53),COUNTIF(Items!$A$8:$A$31,C54)=1,IFERROR(INDEX(Items!$G$8:$G$31,MATCH(C54,Items!$A$8:$A$31,0)),"CHECK")="READY",ISNUMBER(E54),E54&gt;0,OR(IFERROR(INDEX(Items!$D$8:$D$31,MATCH(C54,Items!$A$8:$A$31,0)),"")&lt;&gt;"each",MOD(E54,1)=0),F54&lt;&gt;"",OR(AND(IFERROR(INDEX(Items!$C$8:$C$31,MATCH(C54,Items!$A$8:$A$31,0)),"")="Material",OR(D54="RECEIPT",D54="USE",D54="SCRAP",D54="ADJUST_IN",D54="ADJUST_OUT")),AND(IFERROR(INDEX(Items!$C$8:$C$31,MATCH(C54,Items!$A$8:$A$31,0)),"")="Finished",OR(D54="PRODUCE",D54="SALE",D54="RETURN_IN",D54="SCRAP",D54="ADJUST_IN",D54="ADJUST_OUT")))),"READY","CHECK")),"CHECK")</f>
        <v>UNUSED</v>
      </c>
    </row>
    <row r="55" customFormat="false" ht="15" hidden="false" customHeight="false" outlineLevel="0" collapsed="false">
      <c r="A55" s="9"/>
      <c r="B55" s="12"/>
      <c r="C55" s="9"/>
      <c r="D55" s="9"/>
      <c r="E55" s="13"/>
      <c r="F55" s="9"/>
      <c r="G55" s="14" t="str">
        <f aca="false">IF(I55="READY",IF(OR(D55="RECEIPT",D55="PRODUCE",D55="RETURN_IN",D55="ADJUST_IN"),E55,-E55),"—")</f>
        <v>—</v>
      </c>
      <c r="H55" s="14" t="str">
        <f aca="false">IF(I55="READY",IFERROR(INDEX(Items!$E$8:$E$31,MATCH(C55,Items!$A$8:$A$31,0))+SUMIF($C$8:C55,C55,$G$8:G55),"—"),"—")</f>
        <v>—</v>
      </c>
      <c r="I55" s="4" t="str">
        <f aca="false">IFERROR(IF(COUNTA(A55:F55)=0,"UNUSED",IF(AND(A55&lt;&gt;"",A55=TRIM(A55),COUNTIF($A$8:$A$127,A55)=1,ISNUMBER(B55),B55&gt;0,MOD(B55,1)=0,B55&lt;=Summary!$B$6,B55&gt;=MAX($B$8:B54),COUNTIF(Items!$A$8:$A$31,C55)=1,IFERROR(INDEX(Items!$G$8:$G$31,MATCH(C55,Items!$A$8:$A$31,0)),"CHECK")="READY",ISNUMBER(E55),E55&gt;0,OR(IFERROR(INDEX(Items!$D$8:$D$31,MATCH(C55,Items!$A$8:$A$31,0)),"")&lt;&gt;"each",MOD(E55,1)=0),F55&lt;&gt;"",OR(AND(IFERROR(INDEX(Items!$C$8:$C$31,MATCH(C55,Items!$A$8:$A$31,0)),"")="Material",OR(D55="RECEIPT",D55="USE",D55="SCRAP",D55="ADJUST_IN",D55="ADJUST_OUT")),AND(IFERROR(INDEX(Items!$C$8:$C$31,MATCH(C55,Items!$A$8:$A$31,0)),"")="Finished",OR(D55="PRODUCE",D55="SALE",D55="RETURN_IN",D55="SCRAP",D55="ADJUST_IN",D55="ADJUST_OUT")))),"READY","CHECK")),"CHECK")</f>
        <v>UNUSED</v>
      </c>
    </row>
    <row r="56" customFormat="false" ht="15" hidden="false" customHeight="false" outlineLevel="0" collapsed="false">
      <c r="A56" s="9"/>
      <c r="B56" s="12"/>
      <c r="C56" s="9"/>
      <c r="D56" s="9"/>
      <c r="E56" s="13"/>
      <c r="F56" s="9"/>
      <c r="G56" s="14" t="str">
        <f aca="false">IF(I56="READY",IF(OR(D56="RECEIPT",D56="PRODUCE",D56="RETURN_IN",D56="ADJUST_IN"),E56,-E56),"—")</f>
        <v>—</v>
      </c>
      <c r="H56" s="14" t="str">
        <f aca="false">IF(I56="READY",IFERROR(INDEX(Items!$E$8:$E$31,MATCH(C56,Items!$A$8:$A$31,0))+SUMIF($C$8:C56,C56,$G$8:G56),"—"),"—")</f>
        <v>—</v>
      </c>
      <c r="I56" s="4" t="str">
        <f aca="false">IFERROR(IF(COUNTA(A56:F56)=0,"UNUSED",IF(AND(A56&lt;&gt;"",A56=TRIM(A56),COUNTIF($A$8:$A$127,A56)=1,ISNUMBER(B56),B56&gt;0,MOD(B56,1)=0,B56&lt;=Summary!$B$6,B56&gt;=MAX($B$8:B55),COUNTIF(Items!$A$8:$A$31,C56)=1,IFERROR(INDEX(Items!$G$8:$G$31,MATCH(C56,Items!$A$8:$A$31,0)),"CHECK")="READY",ISNUMBER(E56),E56&gt;0,OR(IFERROR(INDEX(Items!$D$8:$D$31,MATCH(C56,Items!$A$8:$A$31,0)),"")&lt;&gt;"each",MOD(E56,1)=0),F56&lt;&gt;"",OR(AND(IFERROR(INDEX(Items!$C$8:$C$31,MATCH(C56,Items!$A$8:$A$31,0)),"")="Material",OR(D56="RECEIPT",D56="USE",D56="SCRAP",D56="ADJUST_IN",D56="ADJUST_OUT")),AND(IFERROR(INDEX(Items!$C$8:$C$31,MATCH(C56,Items!$A$8:$A$31,0)),"")="Finished",OR(D56="PRODUCE",D56="SALE",D56="RETURN_IN",D56="SCRAP",D56="ADJUST_IN",D56="ADJUST_OUT")))),"READY","CHECK")),"CHECK")</f>
        <v>UNUSED</v>
      </c>
    </row>
    <row r="57" customFormat="false" ht="15" hidden="false" customHeight="false" outlineLevel="0" collapsed="false">
      <c r="A57" s="9"/>
      <c r="B57" s="12"/>
      <c r="C57" s="9"/>
      <c r="D57" s="9"/>
      <c r="E57" s="13"/>
      <c r="F57" s="9"/>
      <c r="G57" s="14" t="str">
        <f aca="false">IF(I57="READY",IF(OR(D57="RECEIPT",D57="PRODUCE",D57="RETURN_IN",D57="ADJUST_IN"),E57,-E57),"—")</f>
        <v>—</v>
      </c>
      <c r="H57" s="14" t="str">
        <f aca="false">IF(I57="READY",IFERROR(INDEX(Items!$E$8:$E$31,MATCH(C57,Items!$A$8:$A$31,0))+SUMIF($C$8:C57,C57,$G$8:G57),"—"),"—")</f>
        <v>—</v>
      </c>
      <c r="I57" s="4" t="str">
        <f aca="false">IFERROR(IF(COUNTA(A57:F57)=0,"UNUSED",IF(AND(A57&lt;&gt;"",A57=TRIM(A57),COUNTIF($A$8:$A$127,A57)=1,ISNUMBER(B57),B57&gt;0,MOD(B57,1)=0,B57&lt;=Summary!$B$6,B57&gt;=MAX($B$8:B56),COUNTIF(Items!$A$8:$A$31,C57)=1,IFERROR(INDEX(Items!$G$8:$G$31,MATCH(C57,Items!$A$8:$A$31,0)),"CHECK")="READY",ISNUMBER(E57),E57&gt;0,OR(IFERROR(INDEX(Items!$D$8:$D$31,MATCH(C57,Items!$A$8:$A$31,0)),"")&lt;&gt;"each",MOD(E57,1)=0),F57&lt;&gt;"",OR(AND(IFERROR(INDEX(Items!$C$8:$C$31,MATCH(C57,Items!$A$8:$A$31,0)),"")="Material",OR(D57="RECEIPT",D57="USE",D57="SCRAP",D57="ADJUST_IN",D57="ADJUST_OUT")),AND(IFERROR(INDEX(Items!$C$8:$C$31,MATCH(C57,Items!$A$8:$A$31,0)),"")="Finished",OR(D57="PRODUCE",D57="SALE",D57="RETURN_IN",D57="SCRAP",D57="ADJUST_IN",D57="ADJUST_OUT")))),"READY","CHECK")),"CHECK")</f>
        <v>UNUSED</v>
      </c>
    </row>
    <row r="58" customFormat="false" ht="15" hidden="false" customHeight="false" outlineLevel="0" collapsed="false">
      <c r="A58" s="9"/>
      <c r="B58" s="12"/>
      <c r="C58" s="9"/>
      <c r="D58" s="9"/>
      <c r="E58" s="13"/>
      <c r="F58" s="9"/>
      <c r="G58" s="14" t="str">
        <f aca="false">IF(I58="READY",IF(OR(D58="RECEIPT",D58="PRODUCE",D58="RETURN_IN",D58="ADJUST_IN"),E58,-E58),"—")</f>
        <v>—</v>
      </c>
      <c r="H58" s="14" t="str">
        <f aca="false">IF(I58="READY",IFERROR(INDEX(Items!$E$8:$E$31,MATCH(C58,Items!$A$8:$A$31,0))+SUMIF($C$8:C58,C58,$G$8:G58),"—"),"—")</f>
        <v>—</v>
      </c>
      <c r="I58" s="4" t="str">
        <f aca="false">IFERROR(IF(COUNTA(A58:F58)=0,"UNUSED",IF(AND(A58&lt;&gt;"",A58=TRIM(A58),COUNTIF($A$8:$A$127,A58)=1,ISNUMBER(B58),B58&gt;0,MOD(B58,1)=0,B58&lt;=Summary!$B$6,B58&gt;=MAX($B$8:B57),COUNTIF(Items!$A$8:$A$31,C58)=1,IFERROR(INDEX(Items!$G$8:$G$31,MATCH(C58,Items!$A$8:$A$31,0)),"CHECK")="READY",ISNUMBER(E58),E58&gt;0,OR(IFERROR(INDEX(Items!$D$8:$D$31,MATCH(C58,Items!$A$8:$A$31,0)),"")&lt;&gt;"each",MOD(E58,1)=0),F58&lt;&gt;"",OR(AND(IFERROR(INDEX(Items!$C$8:$C$31,MATCH(C58,Items!$A$8:$A$31,0)),"")="Material",OR(D58="RECEIPT",D58="USE",D58="SCRAP",D58="ADJUST_IN",D58="ADJUST_OUT")),AND(IFERROR(INDEX(Items!$C$8:$C$31,MATCH(C58,Items!$A$8:$A$31,0)),"")="Finished",OR(D58="PRODUCE",D58="SALE",D58="RETURN_IN",D58="SCRAP",D58="ADJUST_IN",D58="ADJUST_OUT")))),"READY","CHECK")),"CHECK")</f>
        <v>UNUSED</v>
      </c>
    </row>
    <row r="59" customFormat="false" ht="15" hidden="false" customHeight="false" outlineLevel="0" collapsed="false">
      <c r="A59" s="9"/>
      <c r="B59" s="12"/>
      <c r="C59" s="9"/>
      <c r="D59" s="9"/>
      <c r="E59" s="13"/>
      <c r="F59" s="9"/>
      <c r="G59" s="14" t="str">
        <f aca="false">IF(I59="READY",IF(OR(D59="RECEIPT",D59="PRODUCE",D59="RETURN_IN",D59="ADJUST_IN"),E59,-E59),"—")</f>
        <v>—</v>
      </c>
      <c r="H59" s="14" t="str">
        <f aca="false">IF(I59="READY",IFERROR(INDEX(Items!$E$8:$E$31,MATCH(C59,Items!$A$8:$A$31,0))+SUMIF($C$8:C59,C59,$G$8:G59),"—"),"—")</f>
        <v>—</v>
      </c>
      <c r="I59" s="4" t="str">
        <f aca="false">IFERROR(IF(COUNTA(A59:F59)=0,"UNUSED",IF(AND(A59&lt;&gt;"",A59=TRIM(A59),COUNTIF($A$8:$A$127,A59)=1,ISNUMBER(B59),B59&gt;0,MOD(B59,1)=0,B59&lt;=Summary!$B$6,B59&gt;=MAX($B$8:B58),COUNTIF(Items!$A$8:$A$31,C59)=1,IFERROR(INDEX(Items!$G$8:$G$31,MATCH(C59,Items!$A$8:$A$31,0)),"CHECK")="READY",ISNUMBER(E59),E59&gt;0,OR(IFERROR(INDEX(Items!$D$8:$D$31,MATCH(C59,Items!$A$8:$A$31,0)),"")&lt;&gt;"each",MOD(E59,1)=0),F59&lt;&gt;"",OR(AND(IFERROR(INDEX(Items!$C$8:$C$31,MATCH(C59,Items!$A$8:$A$31,0)),"")="Material",OR(D59="RECEIPT",D59="USE",D59="SCRAP",D59="ADJUST_IN",D59="ADJUST_OUT")),AND(IFERROR(INDEX(Items!$C$8:$C$31,MATCH(C59,Items!$A$8:$A$31,0)),"")="Finished",OR(D59="PRODUCE",D59="SALE",D59="RETURN_IN",D59="SCRAP",D59="ADJUST_IN",D59="ADJUST_OUT")))),"READY","CHECK")),"CHECK")</f>
        <v>UNUSED</v>
      </c>
    </row>
    <row r="60" customFormat="false" ht="15" hidden="false" customHeight="false" outlineLevel="0" collapsed="false">
      <c r="A60" s="9"/>
      <c r="B60" s="12"/>
      <c r="C60" s="9"/>
      <c r="D60" s="9"/>
      <c r="E60" s="13"/>
      <c r="F60" s="9"/>
      <c r="G60" s="14" t="str">
        <f aca="false">IF(I60="READY",IF(OR(D60="RECEIPT",D60="PRODUCE",D60="RETURN_IN",D60="ADJUST_IN"),E60,-E60),"—")</f>
        <v>—</v>
      </c>
      <c r="H60" s="14" t="str">
        <f aca="false">IF(I60="READY",IFERROR(INDEX(Items!$E$8:$E$31,MATCH(C60,Items!$A$8:$A$31,0))+SUMIF($C$8:C60,C60,$G$8:G60),"—"),"—")</f>
        <v>—</v>
      </c>
      <c r="I60" s="4" t="str">
        <f aca="false">IFERROR(IF(COUNTA(A60:F60)=0,"UNUSED",IF(AND(A60&lt;&gt;"",A60=TRIM(A60),COUNTIF($A$8:$A$127,A60)=1,ISNUMBER(B60),B60&gt;0,MOD(B60,1)=0,B60&lt;=Summary!$B$6,B60&gt;=MAX($B$8:B59),COUNTIF(Items!$A$8:$A$31,C60)=1,IFERROR(INDEX(Items!$G$8:$G$31,MATCH(C60,Items!$A$8:$A$31,0)),"CHECK")="READY",ISNUMBER(E60),E60&gt;0,OR(IFERROR(INDEX(Items!$D$8:$D$31,MATCH(C60,Items!$A$8:$A$31,0)),"")&lt;&gt;"each",MOD(E60,1)=0),F60&lt;&gt;"",OR(AND(IFERROR(INDEX(Items!$C$8:$C$31,MATCH(C60,Items!$A$8:$A$31,0)),"")="Material",OR(D60="RECEIPT",D60="USE",D60="SCRAP",D60="ADJUST_IN",D60="ADJUST_OUT")),AND(IFERROR(INDEX(Items!$C$8:$C$31,MATCH(C60,Items!$A$8:$A$31,0)),"")="Finished",OR(D60="PRODUCE",D60="SALE",D60="RETURN_IN",D60="SCRAP",D60="ADJUST_IN",D60="ADJUST_OUT")))),"READY","CHECK")),"CHECK")</f>
        <v>UNUSED</v>
      </c>
    </row>
    <row r="61" customFormat="false" ht="15" hidden="false" customHeight="false" outlineLevel="0" collapsed="false">
      <c r="A61" s="9"/>
      <c r="B61" s="12"/>
      <c r="C61" s="9"/>
      <c r="D61" s="9"/>
      <c r="E61" s="13"/>
      <c r="F61" s="9"/>
      <c r="G61" s="14" t="str">
        <f aca="false">IF(I61="READY",IF(OR(D61="RECEIPT",D61="PRODUCE",D61="RETURN_IN",D61="ADJUST_IN"),E61,-E61),"—")</f>
        <v>—</v>
      </c>
      <c r="H61" s="14" t="str">
        <f aca="false">IF(I61="READY",IFERROR(INDEX(Items!$E$8:$E$31,MATCH(C61,Items!$A$8:$A$31,0))+SUMIF($C$8:C61,C61,$G$8:G61),"—"),"—")</f>
        <v>—</v>
      </c>
      <c r="I61" s="4" t="str">
        <f aca="false">IFERROR(IF(COUNTA(A61:F61)=0,"UNUSED",IF(AND(A61&lt;&gt;"",A61=TRIM(A61),COUNTIF($A$8:$A$127,A61)=1,ISNUMBER(B61),B61&gt;0,MOD(B61,1)=0,B61&lt;=Summary!$B$6,B61&gt;=MAX($B$8:B60),COUNTIF(Items!$A$8:$A$31,C61)=1,IFERROR(INDEX(Items!$G$8:$G$31,MATCH(C61,Items!$A$8:$A$31,0)),"CHECK")="READY",ISNUMBER(E61),E61&gt;0,OR(IFERROR(INDEX(Items!$D$8:$D$31,MATCH(C61,Items!$A$8:$A$31,0)),"")&lt;&gt;"each",MOD(E61,1)=0),F61&lt;&gt;"",OR(AND(IFERROR(INDEX(Items!$C$8:$C$31,MATCH(C61,Items!$A$8:$A$31,0)),"")="Material",OR(D61="RECEIPT",D61="USE",D61="SCRAP",D61="ADJUST_IN",D61="ADJUST_OUT")),AND(IFERROR(INDEX(Items!$C$8:$C$31,MATCH(C61,Items!$A$8:$A$31,0)),"")="Finished",OR(D61="PRODUCE",D61="SALE",D61="RETURN_IN",D61="SCRAP",D61="ADJUST_IN",D61="ADJUST_OUT")))),"READY","CHECK")),"CHECK")</f>
        <v>UNUSED</v>
      </c>
    </row>
    <row r="62" customFormat="false" ht="15" hidden="false" customHeight="false" outlineLevel="0" collapsed="false">
      <c r="A62" s="9"/>
      <c r="B62" s="12"/>
      <c r="C62" s="9"/>
      <c r="D62" s="9"/>
      <c r="E62" s="13"/>
      <c r="F62" s="9"/>
      <c r="G62" s="14" t="str">
        <f aca="false">IF(I62="READY",IF(OR(D62="RECEIPT",D62="PRODUCE",D62="RETURN_IN",D62="ADJUST_IN"),E62,-E62),"—")</f>
        <v>—</v>
      </c>
      <c r="H62" s="14" t="str">
        <f aca="false">IF(I62="READY",IFERROR(INDEX(Items!$E$8:$E$31,MATCH(C62,Items!$A$8:$A$31,0))+SUMIF($C$8:C62,C62,$G$8:G62),"—"),"—")</f>
        <v>—</v>
      </c>
      <c r="I62" s="4" t="str">
        <f aca="false">IFERROR(IF(COUNTA(A62:F62)=0,"UNUSED",IF(AND(A62&lt;&gt;"",A62=TRIM(A62),COUNTIF($A$8:$A$127,A62)=1,ISNUMBER(B62),B62&gt;0,MOD(B62,1)=0,B62&lt;=Summary!$B$6,B62&gt;=MAX($B$8:B61),COUNTIF(Items!$A$8:$A$31,C62)=1,IFERROR(INDEX(Items!$G$8:$G$31,MATCH(C62,Items!$A$8:$A$31,0)),"CHECK")="READY",ISNUMBER(E62),E62&gt;0,OR(IFERROR(INDEX(Items!$D$8:$D$31,MATCH(C62,Items!$A$8:$A$31,0)),"")&lt;&gt;"each",MOD(E62,1)=0),F62&lt;&gt;"",OR(AND(IFERROR(INDEX(Items!$C$8:$C$31,MATCH(C62,Items!$A$8:$A$31,0)),"")="Material",OR(D62="RECEIPT",D62="USE",D62="SCRAP",D62="ADJUST_IN",D62="ADJUST_OUT")),AND(IFERROR(INDEX(Items!$C$8:$C$31,MATCH(C62,Items!$A$8:$A$31,0)),"")="Finished",OR(D62="PRODUCE",D62="SALE",D62="RETURN_IN",D62="SCRAP",D62="ADJUST_IN",D62="ADJUST_OUT")))),"READY","CHECK")),"CHECK")</f>
        <v>UNUSED</v>
      </c>
    </row>
    <row r="63" customFormat="false" ht="15" hidden="false" customHeight="false" outlineLevel="0" collapsed="false">
      <c r="A63" s="9"/>
      <c r="B63" s="12"/>
      <c r="C63" s="9"/>
      <c r="D63" s="9"/>
      <c r="E63" s="13"/>
      <c r="F63" s="9"/>
      <c r="G63" s="14" t="str">
        <f aca="false">IF(I63="READY",IF(OR(D63="RECEIPT",D63="PRODUCE",D63="RETURN_IN",D63="ADJUST_IN"),E63,-E63),"—")</f>
        <v>—</v>
      </c>
      <c r="H63" s="14" t="str">
        <f aca="false">IF(I63="READY",IFERROR(INDEX(Items!$E$8:$E$31,MATCH(C63,Items!$A$8:$A$31,0))+SUMIF($C$8:C63,C63,$G$8:G63),"—"),"—")</f>
        <v>—</v>
      </c>
      <c r="I63" s="4" t="str">
        <f aca="false">IFERROR(IF(COUNTA(A63:F63)=0,"UNUSED",IF(AND(A63&lt;&gt;"",A63=TRIM(A63),COUNTIF($A$8:$A$127,A63)=1,ISNUMBER(B63),B63&gt;0,MOD(B63,1)=0,B63&lt;=Summary!$B$6,B63&gt;=MAX($B$8:B62),COUNTIF(Items!$A$8:$A$31,C63)=1,IFERROR(INDEX(Items!$G$8:$G$31,MATCH(C63,Items!$A$8:$A$31,0)),"CHECK")="READY",ISNUMBER(E63),E63&gt;0,OR(IFERROR(INDEX(Items!$D$8:$D$31,MATCH(C63,Items!$A$8:$A$31,0)),"")&lt;&gt;"each",MOD(E63,1)=0),F63&lt;&gt;"",OR(AND(IFERROR(INDEX(Items!$C$8:$C$31,MATCH(C63,Items!$A$8:$A$31,0)),"")="Material",OR(D63="RECEIPT",D63="USE",D63="SCRAP",D63="ADJUST_IN",D63="ADJUST_OUT")),AND(IFERROR(INDEX(Items!$C$8:$C$31,MATCH(C63,Items!$A$8:$A$31,0)),"")="Finished",OR(D63="PRODUCE",D63="SALE",D63="RETURN_IN",D63="SCRAP",D63="ADJUST_IN",D63="ADJUST_OUT")))),"READY","CHECK")),"CHECK")</f>
        <v>UNUSED</v>
      </c>
    </row>
    <row r="64" customFormat="false" ht="15" hidden="false" customHeight="false" outlineLevel="0" collapsed="false">
      <c r="A64" s="9"/>
      <c r="B64" s="12"/>
      <c r="C64" s="9"/>
      <c r="D64" s="9"/>
      <c r="E64" s="13"/>
      <c r="F64" s="9"/>
      <c r="G64" s="14" t="str">
        <f aca="false">IF(I64="READY",IF(OR(D64="RECEIPT",D64="PRODUCE",D64="RETURN_IN",D64="ADJUST_IN"),E64,-E64),"—")</f>
        <v>—</v>
      </c>
      <c r="H64" s="14" t="str">
        <f aca="false">IF(I64="READY",IFERROR(INDEX(Items!$E$8:$E$31,MATCH(C64,Items!$A$8:$A$31,0))+SUMIF($C$8:C64,C64,$G$8:G64),"—"),"—")</f>
        <v>—</v>
      </c>
      <c r="I64" s="4" t="str">
        <f aca="false">IFERROR(IF(COUNTA(A64:F64)=0,"UNUSED",IF(AND(A64&lt;&gt;"",A64=TRIM(A64),COUNTIF($A$8:$A$127,A64)=1,ISNUMBER(B64),B64&gt;0,MOD(B64,1)=0,B64&lt;=Summary!$B$6,B64&gt;=MAX($B$8:B63),COUNTIF(Items!$A$8:$A$31,C64)=1,IFERROR(INDEX(Items!$G$8:$G$31,MATCH(C64,Items!$A$8:$A$31,0)),"CHECK")="READY",ISNUMBER(E64),E64&gt;0,OR(IFERROR(INDEX(Items!$D$8:$D$31,MATCH(C64,Items!$A$8:$A$31,0)),"")&lt;&gt;"each",MOD(E64,1)=0),F64&lt;&gt;"",OR(AND(IFERROR(INDEX(Items!$C$8:$C$31,MATCH(C64,Items!$A$8:$A$31,0)),"")="Material",OR(D64="RECEIPT",D64="USE",D64="SCRAP",D64="ADJUST_IN",D64="ADJUST_OUT")),AND(IFERROR(INDEX(Items!$C$8:$C$31,MATCH(C64,Items!$A$8:$A$31,0)),"")="Finished",OR(D64="PRODUCE",D64="SALE",D64="RETURN_IN",D64="SCRAP",D64="ADJUST_IN",D64="ADJUST_OUT")))),"READY","CHECK")),"CHECK")</f>
        <v>UNUSED</v>
      </c>
    </row>
    <row r="65" customFormat="false" ht="15" hidden="false" customHeight="false" outlineLevel="0" collapsed="false">
      <c r="A65" s="9"/>
      <c r="B65" s="12"/>
      <c r="C65" s="9"/>
      <c r="D65" s="9"/>
      <c r="E65" s="13"/>
      <c r="F65" s="9"/>
      <c r="G65" s="14" t="str">
        <f aca="false">IF(I65="READY",IF(OR(D65="RECEIPT",D65="PRODUCE",D65="RETURN_IN",D65="ADJUST_IN"),E65,-E65),"—")</f>
        <v>—</v>
      </c>
      <c r="H65" s="14" t="str">
        <f aca="false">IF(I65="READY",IFERROR(INDEX(Items!$E$8:$E$31,MATCH(C65,Items!$A$8:$A$31,0))+SUMIF($C$8:C65,C65,$G$8:G65),"—"),"—")</f>
        <v>—</v>
      </c>
      <c r="I65" s="4" t="str">
        <f aca="false">IFERROR(IF(COUNTA(A65:F65)=0,"UNUSED",IF(AND(A65&lt;&gt;"",A65=TRIM(A65),COUNTIF($A$8:$A$127,A65)=1,ISNUMBER(B65),B65&gt;0,MOD(B65,1)=0,B65&lt;=Summary!$B$6,B65&gt;=MAX($B$8:B64),COUNTIF(Items!$A$8:$A$31,C65)=1,IFERROR(INDEX(Items!$G$8:$G$31,MATCH(C65,Items!$A$8:$A$31,0)),"CHECK")="READY",ISNUMBER(E65),E65&gt;0,OR(IFERROR(INDEX(Items!$D$8:$D$31,MATCH(C65,Items!$A$8:$A$31,0)),"")&lt;&gt;"each",MOD(E65,1)=0),F65&lt;&gt;"",OR(AND(IFERROR(INDEX(Items!$C$8:$C$31,MATCH(C65,Items!$A$8:$A$31,0)),"")="Material",OR(D65="RECEIPT",D65="USE",D65="SCRAP",D65="ADJUST_IN",D65="ADJUST_OUT")),AND(IFERROR(INDEX(Items!$C$8:$C$31,MATCH(C65,Items!$A$8:$A$31,0)),"")="Finished",OR(D65="PRODUCE",D65="SALE",D65="RETURN_IN",D65="SCRAP",D65="ADJUST_IN",D65="ADJUST_OUT")))),"READY","CHECK")),"CHECK")</f>
        <v>UNUSED</v>
      </c>
    </row>
    <row r="66" customFormat="false" ht="15" hidden="false" customHeight="false" outlineLevel="0" collapsed="false">
      <c r="A66" s="9"/>
      <c r="B66" s="12"/>
      <c r="C66" s="9"/>
      <c r="D66" s="9"/>
      <c r="E66" s="13"/>
      <c r="F66" s="9"/>
      <c r="G66" s="14" t="str">
        <f aca="false">IF(I66="READY",IF(OR(D66="RECEIPT",D66="PRODUCE",D66="RETURN_IN",D66="ADJUST_IN"),E66,-E66),"—")</f>
        <v>—</v>
      </c>
      <c r="H66" s="14" t="str">
        <f aca="false">IF(I66="READY",IFERROR(INDEX(Items!$E$8:$E$31,MATCH(C66,Items!$A$8:$A$31,0))+SUMIF($C$8:C66,C66,$G$8:G66),"—"),"—")</f>
        <v>—</v>
      </c>
      <c r="I66" s="4" t="str">
        <f aca="false">IFERROR(IF(COUNTA(A66:F66)=0,"UNUSED",IF(AND(A66&lt;&gt;"",A66=TRIM(A66),COUNTIF($A$8:$A$127,A66)=1,ISNUMBER(B66),B66&gt;0,MOD(B66,1)=0,B66&lt;=Summary!$B$6,B66&gt;=MAX($B$8:B65),COUNTIF(Items!$A$8:$A$31,C66)=1,IFERROR(INDEX(Items!$G$8:$G$31,MATCH(C66,Items!$A$8:$A$31,0)),"CHECK")="READY",ISNUMBER(E66),E66&gt;0,OR(IFERROR(INDEX(Items!$D$8:$D$31,MATCH(C66,Items!$A$8:$A$31,0)),"")&lt;&gt;"each",MOD(E66,1)=0),F66&lt;&gt;"",OR(AND(IFERROR(INDEX(Items!$C$8:$C$31,MATCH(C66,Items!$A$8:$A$31,0)),"")="Material",OR(D66="RECEIPT",D66="USE",D66="SCRAP",D66="ADJUST_IN",D66="ADJUST_OUT")),AND(IFERROR(INDEX(Items!$C$8:$C$31,MATCH(C66,Items!$A$8:$A$31,0)),"")="Finished",OR(D66="PRODUCE",D66="SALE",D66="RETURN_IN",D66="SCRAP",D66="ADJUST_IN",D66="ADJUST_OUT")))),"READY","CHECK")),"CHECK")</f>
        <v>UNUSED</v>
      </c>
    </row>
    <row r="67" customFormat="false" ht="15" hidden="false" customHeight="false" outlineLevel="0" collapsed="false">
      <c r="A67" s="9"/>
      <c r="B67" s="12"/>
      <c r="C67" s="9"/>
      <c r="D67" s="9"/>
      <c r="E67" s="13"/>
      <c r="F67" s="9"/>
      <c r="G67" s="14" t="str">
        <f aca="false">IF(I67="READY",IF(OR(D67="RECEIPT",D67="PRODUCE",D67="RETURN_IN",D67="ADJUST_IN"),E67,-E67),"—")</f>
        <v>—</v>
      </c>
      <c r="H67" s="14" t="str">
        <f aca="false">IF(I67="READY",IFERROR(INDEX(Items!$E$8:$E$31,MATCH(C67,Items!$A$8:$A$31,0))+SUMIF($C$8:C67,C67,$G$8:G67),"—"),"—")</f>
        <v>—</v>
      </c>
      <c r="I67" s="4" t="str">
        <f aca="false">IFERROR(IF(COUNTA(A67:F67)=0,"UNUSED",IF(AND(A67&lt;&gt;"",A67=TRIM(A67),COUNTIF($A$8:$A$127,A67)=1,ISNUMBER(B67),B67&gt;0,MOD(B67,1)=0,B67&lt;=Summary!$B$6,B67&gt;=MAX($B$8:B66),COUNTIF(Items!$A$8:$A$31,C67)=1,IFERROR(INDEX(Items!$G$8:$G$31,MATCH(C67,Items!$A$8:$A$31,0)),"CHECK")="READY",ISNUMBER(E67),E67&gt;0,OR(IFERROR(INDEX(Items!$D$8:$D$31,MATCH(C67,Items!$A$8:$A$31,0)),"")&lt;&gt;"each",MOD(E67,1)=0),F67&lt;&gt;"",OR(AND(IFERROR(INDEX(Items!$C$8:$C$31,MATCH(C67,Items!$A$8:$A$31,0)),"")="Material",OR(D67="RECEIPT",D67="USE",D67="SCRAP",D67="ADJUST_IN",D67="ADJUST_OUT")),AND(IFERROR(INDEX(Items!$C$8:$C$31,MATCH(C67,Items!$A$8:$A$31,0)),"")="Finished",OR(D67="PRODUCE",D67="SALE",D67="RETURN_IN",D67="SCRAP",D67="ADJUST_IN",D67="ADJUST_OUT")))),"READY","CHECK")),"CHECK")</f>
        <v>UNUSED</v>
      </c>
    </row>
    <row r="68" customFormat="false" ht="15" hidden="false" customHeight="false" outlineLevel="0" collapsed="false">
      <c r="A68" s="9"/>
      <c r="B68" s="12"/>
      <c r="C68" s="9"/>
      <c r="D68" s="9"/>
      <c r="E68" s="13"/>
      <c r="F68" s="9"/>
      <c r="G68" s="14" t="str">
        <f aca="false">IF(I68="READY",IF(OR(D68="RECEIPT",D68="PRODUCE",D68="RETURN_IN",D68="ADJUST_IN"),E68,-E68),"—")</f>
        <v>—</v>
      </c>
      <c r="H68" s="14" t="str">
        <f aca="false">IF(I68="READY",IFERROR(INDEX(Items!$E$8:$E$31,MATCH(C68,Items!$A$8:$A$31,0))+SUMIF($C$8:C68,C68,$G$8:G68),"—"),"—")</f>
        <v>—</v>
      </c>
      <c r="I68" s="4" t="str">
        <f aca="false">IFERROR(IF(COUNTA(A68:F68)=0,"UNUSED",IF(AND(A68&lt;&gt;"",A68=TRIM(A68),COUNTIF($A$8:$A$127,A68)=1,ISNUMBER(B68),B68&gt;0,MOD(B68,1)=0,B68&lt;=Summary!$B$6,B68&gt;=MAX($B$8:B67),COUNTIF(Items!$A$8:$A$31,C68)=1,IFERROR(INDEX(Items!$G$8:$G$31,MATCH(C68,Items!$A$8:$A$31,0)),"CHECK")="READY",ISNUMBER(E68),E68&gt;0,OR(IFERROR(INDEX(Items!$D$8:$D$31,MATCH(C68,Items!$A$8:$A$31,0)),"")&lt;&gt;"each",MOD(E68,1)=0),F68&lt;&gt;"",OR(AND(IFERROR(INDEX(Items!$C$8:$C$31,MATCH(C68,Items!$A$8:$A$31,0)),"")="Material",OR(D68="RECEIPT",D68="USE",D68="SCRAP",D68="ADJUST_IN",D68="ADJUST_OUT")),AND(IFERROR(INDEX(Items!$C$8:$C$31,MATCH(C68,Items!$A$8:$A$31,0)),"")="Finished",OR(D68="PRODUCE",D68="SALE",D68="RETURN_IN",D68="SCRAP",D68="ADJUST_IN",D68="ADJUST_OUT")))),"READY","CHECK")),"CHECK")</f>
        <v>UNUSED</v>
      </c>
    </row>
    <row r="69" customFormat="false" ht="15" hidden="false" customHeight="false" outlineLevel="0" collapsed="false">
      <c r="A69" s="9"/>
      <c r="B69" s="12"/>
      <c r="C69" s="9"/>
      <c r="D69" s="9"/>
      <c r="E69" s="13"/>
      <c r="F69" s="9"/>
      <c r="G69" s="14" t="str">
        <f aca="false">IF(I69="READY",IF(OR(D69="RECEIPT",D69="PRODUCE",D69="RETURN_IN",D69="ADJUST_IN"),E69,-E69),"—")</f>
        <v>—</v>
      </c>
      <c r="H69" s="14" t="str">
        <f aca="false">IF(I69="READY",IFERROR(INDEX(Items!$E$8:$E$31,MATCH(C69,Items!$A$8:$A$31,0))+SUMIF($C$8:C69,C69,$G$8:G69),"—"),"—")</f>
        <v>—</v>
      </c>
      <c r="I69" s="4" t="str">
        <f aca="false">IFERROR(IF(COUNTA(A69:F69)=0,"UNUSED",IF(AND(A69&lt;&gt;"",A69=TRIM(A69),COUNTIF($A$8:$A$127,A69)=1,ISNUMBER(B69),B69&gt;0,MOD(B69,1)=0,B69&lt;=Summary!$B$6,B69&gt;=MAX($B$8:B68),COUNTIF(Items!$A$8:$A$31,C69)=1,IFERROR(INDEX(Items!$G$8:$G$31,MATCH(C69,Items!$A$8:$A$31,0)),"CHECK")="READY",ISNUMBER(E69),E69&gt;0,OR(IFERROR(INDEX(Items!$D$8:$D$31,MATCH(C69,Items!$A$8:$A$31,0)),"")&lt;&gt;"each",MOD(E69,1)=0),F69&lt;&gt;"",OR(AND(IFERROR(INDEX(Items!$C$8:$C$31,MATCH(C69,Items!$A$8:$A$31,0)),"")="Material",OR(D69="RECEIPT",D69="USE",D69="SCRAP",D69="ADJUST_IN",D69="ADJUST_OUT")),AND(IFERROR(INDEX(Items!$C$8:$C$31,MATCH(C69,Items!$A$8:$A$31,0)),"")="Finished",OR(D69="PRODUCE",D69="SALE",D69="RETURN_IN",D69="SCRAP",D69="ADJUST_IN",D69="ADJUST_OUT")))),"READY","CHECK")),"CHECK")</f>
        <v>UNUSED</v>
      </c>
    </row>
    <row r="70" customFormat="false" ht="15" hidden="false" customHeight="false" outlineLevel="0" collapsed="false">
      <c r="A70" s="9"/>
      <c r="B70" s="12"/>
      <c r="C70" s="9"/>
      <c r="D70" s="9"/>
      <c r="E70" s="13"/>
      <c r="F70" s="9"/>
      <c r="G70" s="14" t="str">
        <f aca="false">IF(I70="READY",IF(OR(D70="RECEIPT",D70="PRODUCE",D70="RETURN_IN",D70="ADJUST_IN"),E70,-E70),"—")</f>
        <v>—</v>
      </c>
      <c r="H70" s="14" t="str">
        <f aca="false">IF(I70="READY",IFERROR(INDEX(Items!$E$8:$E$31,MATCH(C70,Items!$A$8:$A$31,0))+SUMIF($C$8:C70,C70,$G$8:G70),"—"),"—")</f>
        <v>—</v>
      </c>
      <c r="I70" s="4" t="str">
        <f aca="false">IFERROR(IF(COUNTA(A70:F70)=0,"UNUSED",IF(AND(A70&lt;&gt;"",A70=TRIM(A70),COUNTIF($A$8:$A$127,A70)=1,ISNUMBER(B70),B70&gt;0,MOD(B70,1)=0,B70&lt;=Summary!$B$6,B70&gt;=MAX($B$8:B69),COUNTIF(Items!$A$8:$A$31,C70)=1,IFERROR(INDEX(Items!$G$8:$G$31,MATCH(C70,Items!$A$8:$A$31,0)),"CHECK")="READY",ISNUMBER(E70),E70&gt;0,OR(IFERROR(INDEX(Items!$D$8:$D$31,MATCH(C70,Items!$A$8:$A$31,0)),"")&lt;&gt;"each",MOD(E70,1)=0),F70&lt;&gt;"",OR(AND(IFERROR(INDEX(Items!$C$8:$C$31,MATCH(C70,Items!$A$8:$A$31,0)),"")="Material",OR(D70="RECEIPT",D70="USE",D70="SCRAP",D70="ADJUST_IN",D70="ADJUST_OUT")),AND(IFERROR(INDEX(Items!$C$8:$C$31,MATCH(C70,Items!$A$8:$A$31,0)),"")="Finished",OR(D70="PRODUCE",D70="SALE",D70="RETURN_IN",D70="SCRAP",D70="ADJUST_IN",D70="ADJUST_OUT")))),"READY","CHECK")),"CHECK")</f>
        <v>UNUSED</v>
      </c>
    </row>
    <row r="71" customFormat="false" ht="15" hidden="false" customHeight="false" outlineLevel="0" collapsed="false">
      <c r="A71" s="9"/>
      <c r="B71" s="12"/>
      <c r="C71" s="9"/>
      <c r="D71" s="9"/>
      <c r="E71" s="13"/>
      <c r="F71" s="9"/>
      <c r="G71" s="14" t="str">
        <f aca="false">IF(I71="READY",IF(OR(D71="RECEIPT",D71="PRODUCE",D71="RETURN_IN",D71="ADJUST_IN"),E71,-E71),"—")</f>
        <v>—</v>
      </c>
      <c r="H71" s="14" t="str">
        <f aca="false">IF(I71="READY",IFERROR(INDEX(Items!$E$8:$E$31,MATCH(C71,Items!$A$8:$A$31,0))+SUMIF($C$8:C71,C71,$G$8:G71),"—"),"—")</f>
        <v>—</v>
      </c>
      <c r="I71" s="4" t="str">
        <f aca="false">IFERROR(IF(COUNTA(A71:F71)=0,"UNUSED",IF(AND(A71&lt;&gt;"",A71=TRIM(A71),COUNTIF($A$8:$A$127,A71)=1,ISNUMBER(B71),B71&gt;0,MOD(B71,1)=0,B71&lt;=Summary!$B$6,B71&gt;=MAX($B$8:B70),COUNTIF(Items!$A$8:$A$31,C71)=1,IFERROR(INDEX(Items!$G$8:$G$31,MATCH(C71,Items!$A$8:$A$31,0)),"CHECK")="READY",ISNUMBER(E71),E71&gt;0,OR(IFERROR(INDEX(Items!$D$8:$D$31,MATCH(C71,Items!$A$8:$A$31,0)),"")&lt;&gt;"each",MOD(E71,1)=0),F71&lt;&gt;"",OR(AND(IFERROR(INDEX(Items!$C$8:$C$31,MATCH(C71,Items!$A$8:$A$31,0)),"")="Material",OR(D71="RECEIPT",D71="USE",D71="SCRAP",D71="ADJUST_IN",D71="ADJUST_OUT")),AND(IFERROR(INDEX(Items!$C$8:$C$31,MATCH(C71,Items!$A$8:$A$31,0)),"")="Finished",OR(D71="PRODUCE",D71="SALE",D71="RETURN_IN",D71="SCRAP",D71="ADJUST_IN",D71="ADJUST_OUT")))),"READY","CHECK")),"CHECK")</f>
        <v>UNUSED</v>
      </c>
    </row>
    <row r="72" customFormat="false" ht="15" hidden="false" customHeight="false" outlineLevel="0" collapsed="false">
      <c r="A72" s="9"/>
      <c r="B72" s="12"/>
      <c r="C72" s="9"/>
      <c r="D72" s="9"/>
      <c r="E72" s="13"/>
      <c r="F72" s="9"/>
      <c r="G72" s="14" t="str">
        <f aca="false">IF(I72="READY",IF(OR(D72="RECEIPT",D72="PRODUCE",D72="RETURN_IN",D72="ADJUST_IN"),E72,-E72),"—")</f>
        <v>—</v>
      </c>
      <c r="H72" s="14" t="str">
        <f aca="false">IF(I72="READY",IFERROR(INDEX(Items!$E$8:$E$31,MATCH(C72,Items!$A$8:$A$31,0))+SUMIF($C$8:C72,C72,$G$8:G72),"—"),"—")</f>
        <v>—</v>
      </c>
      <c r="I72" s="4" t="str">
        <f aca="false">IFERROR(IF(COUNTA(A72:F72)=0,"UNUSED",IF(AND(A72&lt;&gt;"",A72=TRIM(A72),COUNTIF($A$8:$A$127,A72)=1,ISNUMBER(B72),B72&gt;0,MOD(B72,1)=0,B72&lt;=Summary!$B$6,B72&gt;=MAX($B$8:B71),COUNTIF(Items!$A$8:$A$31,C72)=1,IFERROR(INDEX(Items!$G$8:$G$31,MATCH(C72,Items!$A$8:$A$31,0)),"CHECK")="READY",ISNUMBER(E72),E72&gt;0,OR(IFERROR(INDEX(Items!$D$8:$D$31,MATCH(C72,Items!$A$8:$A$31,0)),"")&lt;&gt;"each",MOD(E72,1)=0),F72&lt;&gt;"",OR(AND(IFERROR(INDEX(Items!$C$8:$C$31,MATCH(C72,Items!$A$8:$A$31,0)),"")="Material",OR(D72="RECEIPT",D72="USE",D72="SCRAP",D72="ADJUST_IN",D72="ADJUST_OUT")),AND(IFERROR(INDEX(Items!$C$8:$C$31,MATCH(C72,Items!$A$8:$A$31,0)),"")="Finished",OR(D72="PRODUCE",D72="SALE",D72="RETURN_IN",D72="SCRAP",D72="ADJUST_IN",D72="ADJUST_OUT")))),"READY","CHECK")),"CHECK")</f>
        <v>UNUSED</v>
      </c>
    </row>
    <row r="73" customFormat="false" ht="15" hidden="false" customHeight="false" outlineLevel="0" collapsed="false">
      <c r="A73" s="9"/>
      <c r="B73" s="12"/>
      <c r="C73" s="9"/>
      <c r="D73" s="9"/>
      <c r="E73" s="13"/>
      <c r="F73" s="9"/>
      <c r="G73" s="14" t="str">
        <f aca="false">IF(I73="READY",IF(OR(D73="RECEIPT",D73="PRODUCE",D73="RETURN_IN",D73="ADJUST_IN"),E73,-E73),"—")</f>
        <v>—</v>
      </c>
      <c r="H73" s="14" t="str">
        <f aca="false">IF(I73="READY",IFERROR(INDEX(Items!$E$8:$E$31,MATCH(C73,Items!$A$8:$A$31,0))+SUMIF($C$8:C73,C73,$G$8:G73),"—"),"—")</f>
        <v>—</v>
      </c>
      <c r="I73" s="4" t="str">
        <f aca="false">IFERROR(IF(COUNTA(A73:F73)=0,"UNUSED",IF(AND(A73&lt;&gt;"",A73=TRIM(A73),COUNTIF($A$8:$A$127,A73)=1,ISNUMBER(B73),B73&gt;0,MOD(B73,1)=0,B73&lt;=Summary!$B$6,B73&gt;=MAX($B$8:B72),COUNTIF(Items!$A$8:$A$31,C73)=1,IFERROR(INDEX(Items!$G$8:$G$31,MATCH(C73,Items!$A$8:$A$31,0)),"CHECK")="READY",ISNUMBER(E73),E73&gt;0,OR(IFERROR(INDEX(Items!$D$8:$D$31,MATCH(C73,Items!$A$8:$A$31,0)),"")&lt;&gt;"each",MOD(E73,1)=0),F73&lt;&gt;"",OR(AND(IFERROR(INDEX(Items!$C$8:$C$31,MATCH(C73,Items!$A$8:$A$31,0)),"")="Material",OR(D73="RECEIPT",D73="USE",D73="SCRAP",D73="ADJUST_IN",D73="ADJUST_OUT")),AND(IFERROR(INDEX(Items!$C$8:$C$31,MATCH(C73,Items!$A$8:$A$31,0)),"")="Finished",OR(D73="PRODUCE",D73="SALE",D73="RETURN_IN",D73="SCRAP",D73="ADJUST_IN",D73="ADJUST_OUT")))),"READY","CHECK")),"CHECK")</f>
        <v>UNUSED</v>
      </c>
    </row>
    <row r="74" customFormat="false" ht="15" hidden="false" customHeight="false" outlineLevel="0" collapsed="false">
      <c r="A74" s="9"/>
      <c r="B74" s="12"/>
      <c r="C74" s="9"/>
      <c r="D74" s="9"/>
      <c r="E74" s="13"/>
      <c r="F74" s="9"/>
      <c r="G74" s="14" t="str">
        <f aca="false">IF(I74="READY",IF(OR(D74="RECEIPT",D74="PRODUCE",D74="RETURN_IN",D74="ADJUST_IN"),E74,-E74),"—")</f>
        <v>—</v>
      </c>
      <c r="H74" s="14" t="str">
        <f aca="false">IF(I74="READY",IFERROR(INDEX(Items!$E$8:$E$31,MATCH(C74,Items!$A$8:$A$31,0))+SUMIF($C$8:C74,C74,$G$8:G74),"—"),"—")</f>
        <v>—</v>
      </c>
      <c r="I74" s="4" t="str">
        <f aca="false">IFERROR(IF(COUNTA(A74:F74)=0,"UNUSED",IF(AND(A74&lt;&gt;"",A74=TRIM(A74),COUNTIF($A$8:$A$127,A74)=1,ISNUMBER(B74),B74&gt;0,MOD(B74,1)=0,B74&lt;=Summary!$B$6,B74&gt;=MAX($B$8:B73),COUNTIF(Items!$A$8:$A$31,C74)=1,IFERROR(INDEX(Items!$G$8:$G$31,MATCH(C74,Items!$A$8:$A$31,0)),"CHECK")="READY",ISNUMBER(E74),E74&gt;0,OR(IFERROR(INDEX(Items!$D$8:$D$31,MATCH(C74,Items!$A$8:$A$31,0)),"")&lt;&gt;"each",MOD(E74,1)=0),F74&lt;&gt;"",OR(AND(IFERROR(INDEX(Items!$C$8:$C$31,MATCH(C74,Items!$A$8:$A$31,0)),"")="Material",OR(D74="RECEIPT",D74="USE",D74="SCRAP",D74="ADJUST_IN",D74="ADJUST_OUT")),AND(IFERROR(INDEX(Items!$C$8:$C$31,MATCH(C74,Items!$A$8:$A$31,0)),"")="Finished",OR(D74="PRODUCE",D74="SALE",D74="RETURN_IN",D74="SCRAP",D74="ADJUST_IN",D74="ADJUST_OUT")))),"READY","CHECK")),"CHECK")</f>
        <v>UNUSED</v>
      </c>
    </row>
    <row r="75" customFormat="false" ht="15" hidden="false" customHeight="false" outlineLevel="0" collapsed="false">
      <c r="A75" s="9"/>
      <c r="B75" s="12"/>
      <c r="C75" s="9"/>
      <c r="D75" s="9"/>
      <c r="E75" s="13"/>
      <c r="F75" s="9"/>
      <c r="G75" s="14" t="str">
        <f aca="false">IF(I75="READY",IF(OR(D75="RECEIPT",D75="PRODUCE",D75="RETURN_IN",D75="ADJUST_IN"),E75,-E75),"—")</f>
        <v>—</v>
      </c>
      <c r="H75" s="14" t="str">
        <f aca="false">IF(I75="READY",IFERROR(INDEX(Items!$E$8:$E$31,MATCH(C75,Items!$A$8:$A$31,0))+SUMIF($C$8:C75,C75,$G$8:G75),"—"),"—")</f>
        <v>—</v>
      </c>
      <c r="I75" s="4" t="str">
        <f aca="false">IFERROR(IF(COUNTA(A75:F75)=0,"UNUSED",IF(AND(A75&lt;&gt;"",A75=TRIM(A75),COUNTIF($A$8:$A$127,A75)=1,ISNUMBER(B75),B75&gt;0,MOD(B75,1)=0,B75&lt;=Summary!$B$6,B75&gt;=MAX($B$8:B74),COUNTIF(Items!$A$8:$A$31,C75)=1,IFERROR(INDEX(Items!$G$8:$G$31,MATCH(C75,Items!$A$8:$A$31,0)),"CHECK")="READY",ISNUMBER(E75),E75&gt;0,OR(IFERROR(INDEX(Items!$D$8:$D$31,MATCH(C75,Items!$A$8:$A$31,0)),"")&lt;&gt;"each",MOD(E75,1)=0),F75&lt;&gt;"",OR(AND(IFERROR(INDEX(Items!$C$8:$C$31,MATCH(C75,Items!$A$8:$A$31,0)),"")="Material",OR(D75="RECEIPT",D75="USE",D75="SCRAP",D75="ADJUST_IN",D75="ADJUST_OUT")),AND(IFERROR(INDEX(Items!$C$8:$C$31,MATCH(C75,Items!$A$8:$A$31,0)),"")="Finished",OR(D75="PRODUCE",D75="SALE",D75="RETURN_IN",D75="SCRAP",D75="ADJUST_IN",D75="ADJUST_OUT")))),"READY","CHECK")),"CHECK")</f>
        <v>UNUSED</v>
      </c>
    </row>
    <row r="76" customFormat="false" ht="15" hidden="false" customHeight="false" outlineLevel="0" collapsed="false">
      <c r="A76" s="9"/>
      <c r="B76" s="12"/>
      <c r="C76" s="9"/>
      <c r="D76" s="9"/>
      <c r="E76" s="13"/>
      <c r="F76" s="9"/>
      <c r="G76" s="14" t="str">
        <f aca="false">IF(I76="READY",IF(OR(D76="RECEIPT",D76="PRODUCE",D76="RETURN_IN",D76="ADJUST_IN"),E76,-E76),"—")</f>
        <v>—</v>
      </c>
      <c r="H76" s="14" t="str">
        <f aca="false">IF(I76="READY",IFERROR(INDEX(Items!$E$8:$E$31,MATCH(C76,Items!$A$8:$A$31,0))+SUMIF($C$8:C76,C76,$G$8:G76),"—"),"—")</f>
        <v>—</v>
      </c>
      <c r="I76" s="4" t="str">
        <f aca="false">IFERROR(IF(COUNTA(A76:F76)=0,"UNUSED",IF(AND(A76&lt;&gt;"",A76=TRIM(A76),COUNTIF($A$8:$A$127,A76)=1,ISNUMBER(B76),B76&gt;0,MOD(B76,1)=0,B76&lt;=Summary!$B$6,B76&gt;=MAX($B$8:B75),COUNTIF(Items!$A$8:$A$31,C76)=1,IFERROR(INDEX(Items!$G$8:$G$31,MATCH(C76,Items!$A$8:$A$31,0)),"CHECK")="READY",ISNUMBER(E76),E76&gt;0,OR(IFERROR(INDEX(Items!$D$8:$D$31,MATCH(C76,Items!$A$8:$A$31,0)),"")&lt;&gt;"each",MOD(E76,1)=0),F76&lt;&gt;"",OR(AND(IFERROR(INDEX(Items!$C$8:$C$31,MATCH(C76,Items!$A$8:$A$31,0)),"")="Material",OR(D76="RECEIPT",D76="USE",D76="SCRAP",D76="ADJUST_IN",D76="ADJUST_OUT")),AND(IFERROR(INDEX(Items!$C$8:$C$31,MATCH(C76,Items!$A$8:$A$31,0)),"")="Finished",OR(D76="PRODUCE",D76="SALE",D76="RETURN_IN",D76="SCRAP",D76="ADJUST_IN",D76="ADJUST_OUT")))),"READY","CHECK")),"CHECK")</f>
        <v>UNUSED</v>
      </c>
    </row>
    <row r="77" customFormat="false" ht="15" hidden="false" customHeight="false" outlineLevel="0" collapsed="false">
      <c r="A77" s="9"/>
      <c r="B77" s="12"/>
      <c r="C77" s="9"/>
      <c r="D77" s="9"/>
      <c r="E77" s="13"/>
      <c r="F77" s="9"/>
      <c r="G77" s="14" t="str">
        <f aca="false">IF(I77="READY",IF(OR(D77="RECEIPT",D77="PRODUCE",D77="RETURN_IN",D77="ADJUST_IN"),E77,-E77),"—")</f>
        <v>—</v>
      </c>
      <c r="H77" s="14" t="str">
        <f aca="false">IF(I77="READY",IFERROR(INDEX(Items!$E$8:$E$31,MATCH(C77,Items!$A$8:$A$31,0))+SUMIF($C$8:C77,C77,$G$8:G77),"—"),"—")</f>
        <v>—</v>
      </c>
      <c r="I77" s="4" t="str">
        <f aca="false">IFERROR(IF(COUNTA(A77:F77)=0,"UNUSED",IF(AND(A77&lt;&gt;"",A77=TRIM(A77),COUNTIF($A$8:$A$127,A77)=1,ISNUMBER(B77),B77&gt;0,MOD(B77,1)=0,B77&lt;=Summary!$B$6,B77&gt;=MAX($B$8:B76),COUNTIF(Items!$A$8:$A$31,C77)=1,IFERROR(INDEX(Items!$G$8:$G$31,MATCH(C77,Items!$A$8:$A$31,0)),"CHECK")="READY",ISNUMBER(E77),E77&gt;0,OR(IFERROR(INDEX(Items!$D$8:$D$31,MATCH(C77,Items!$A$8:$A$31,0)),"")&lt;&gt;"each",MOD(E77,1)=0),F77&lt;&gt;"",OR(AND(IFERROR(INDEX(Items!$C$8:$C$31,MATCH(C77,Items!$A$8:$A$31,0)),"")="Material",OR(D77="RECEIPT",D77="USE",D77="SCRAP",D77="ADJUST_IN",D77="ADJUST_OUT")),AND(IFERROR(INDEX(Items!$C$8:$C$31,MATCH(C77,Items!$A$8:$A$31,0)),"")="Finished",OR(D77="PRODUCE",D77="SALE",D77="RETURN_IN",D77="SCRAP",D77="ADJUST_IN",D77="ADJUST_OUT")))),"READY","CHECK")),"CHECK")</f>
        <v>UNUSED</v>
      </c>
    </row>
    <row r="78" customFormat="false" ht="15" hidden="false" customHeight="false" outlineLevel="0" collapsed="false">
      <c r="A78" s="9"/>
      <c r="B78" s="12"/>
      <c r="C78" s="9"/>
      <c r="D78" s="9"/>
      <c r="E78" s="13"/>
      <c r="F78" s="9"/>
      <c r="G78" s="14" t="str">
        <f aca="false">IF(I78="READY",IF(OR(D78="RECEIPT",D78="PRODUCE",D78="RETURN_IN",D78="ADJUST_IN"),E78,-E78),"—")</f>
        <v>—</v>
      </c>
      <c r="H78" s="14" t="str">
        <f aca="false">IF(I78="READY",IFERROR(INDEX(Items!$E$8:$E$31,MATCH(C78,Items!$A$8:$A$31,0))+SUMIF($C$8:C78,C78,$G$8:G78),"—"),"—")</f>
        <v>—</v>
      </c>
      <c r="I78" s="4" t="str">
        <f aca="false">IFERROR(IF(COUNTA(A78:F78)=0,"UNUSED",IF(AND(A78&lt;&gt;"",A78=TRIM(A78),COUNTIF($A$8:$A$127,A78)=1,ISNUMBER(B78),B78&gt;0,MOD(B78,1)=0,B78&lt;=Summary!$B$6,B78&gt;=MAX($B$8:B77),COUNTIF(Items!$A$8:$A$31,C78)=1,IFERROR(INDEX(Items!$G$8:$G$31,MATCH(C78,Items!$A$8:$A$31,0)),"CHECK")="READY",ISNUMBER(E78),E78&gt;0,OR(IFERROR(INDEX(Items!$D$8:$D$31,MATCH(C78,Items!$A$8:$A$31,0)),"")&lt;&gt;"each",MOD(E78,1)=0),F78&lt;&gt;"",OR(AND(IFERROR(INDEX(Items!$C$8:$C$31,MATCH(C78,Items!$A$8:$A$31,0)),"")="Material",OR(D78="RECEIPT",D78="USE",D78="SCRAP",D78="ADJUST_IN",D78="ADJUST_OUT")),AND(IFERROR(INDEX(Items!$C$8:$C$31,MATCH(C78,Items!$A$8:$A$31,0)),"")="Finished",OR(D78="PRODUCE",D78="SALE",D78="RETURN_IN",D78="SCRAP",D78="ADJUST_IN",D78="ADJUST_OUT")))),"READY","CHECK")),"CHECK")</f>
        <v>UNUSED</v>
      </c>
    </row>
    <row r="79" customFormat="false" ht="15" hidden="false" customHeight="false" outlineLevel="0" collapsed="false">
      <c r="A79" s="9"/>
      <c r="B79" s="12"/>
      <c r="C79" s="9"/>
      <c r="D79" s="9"/>
      <c r="E79" s="13"/>
      <c r="F79" s="9"/>
      <c r="G79" s="14" t="str">
        <f aca="false">IF(I79="READY",IF(OR(D79="RECEIPT",D79="PRODUCE",D79="RETURN_IN",D79="ADJUST_IN"),E79,-E79),"—")</f>
        <v>—</v>
      </c>
      <c r="H79" s="14" t="str">
        <f aca="false">IF(I79="READY",IFERROR(INDEX(Items!$E$8:$E$31,MATCH(C79,Items!$A$8:$A$31,0))+SUMIF($C$8:C79,C79,$G$8:G79),"—"),"—")</f>
        <v>—</v>
      </c>
      <c r="I79" s="4" t="str">
        <f aca="false">IFERROR(IF(COUNTA(A79:F79)=0,"UNUSED",IF(AND(A79&lt;&gt;"",A79=TRIM(A79),COUNTIF($A$8:$A$127,A79)=1,ISNUMBER(B79),B79&gt;0,MOD(B79,1)=0,B79&lt;=Summary!$B$6,B79&gt;=MAX($B$8:B78),COUNTIF(Items!$A$8:$A$31,C79)=1,IFERROR(INDEX(Items!$G$8:$G$31,MATCH(C79,Items!$A$8:$A$31,0)),"CHECK")="READY",ISNUMBER(E79),E79&gt;0,OR(IFERROR(INDEX(Items!$D$8:$D$31,MATCH(C79,Items!$A$8:$A$31,0)),"")&lt;&gt;"each",MOD(E79,1)=0),F79&lt;&gt;"",OR(AND(IFERROR(INDEX(Items!$C$8:$C$31,MATCH(C79,Items!$A$8:$A$31,0)),"")="Material",OR(D79="RECEIPT",D79="USE",D79="SCRAP",D79="ADJUST_IN",D79="ADJUST_OUT")),AND(IFERROR(INDEX(Items!$C$8:$C$31,MATCH(C79,Items!$A$8:$A$31,0)),"")="Finished",OR(D79="PRODUCE",D79="SALE",D79="RETURN_IN",D79="SCRAP",D79="ADJUST_IN",D79="ADJUST_OUT")))),"READY","CHECK")),"CHECK")</f>
        <v>UNUSED</v>
      </c>
    </row>
    <row r="80" customFormat="false" ht="15" hidden="false" customHeight="false" outlineLevel="0" collapsed="false">
      <c r="A80" s="9"/>
      <c r="B80" s="12"/>
      <c r="C80" s="9"/>
      <c r="D80" s="9"/>
      <c r="E80" s="13"/>
      <c r="F80" s="9"/>
      <c r="G80" s="14" t="str">
        <f aca="false">IF(I80="READY",IF(OR(D80="RECEIPT",D80="PRODUCE",D80="RETURN_IN",D80="ADJUST_IN"),E80,-E80),"—")</f>
        <v>—</v>
      </c>
      <c r="H80" s="14" t="str">
        <f aca="false">IF(I80="READY",IFERROR(INDEX(Items!$E$8:$E$31,MATCH(C80,Items!$A$8:$A$31,0))+SUMIF($C$8:C80,C80,$G$8:G80),"—"),"—")</f>
        <v>—</v>
      </c>
      <c r="I80" s="4" t="str">
        <f aca="false">IFERROR(IF(COUNTA(A80:F80)=0,"UNUSED",IF(AND(A80&lt;&gt;"",A80=TRIM(A80),COUNTIF($A$8:$A$127,A80)=1,ISNUMBER(B80),B80&gt;0,MOD(B80,1)=0,B80&lt;=Summary!$B$6,B80&gt;=MAX($B$8:B79),COUNTIF(Items!$A$8:$A$31,C80)=1,IFERROR(INDEX(Items!$G$8:$G$31,MATCH(C80,Items!$A$8:$A$31,0)),"CHECK")="READY",ISNUMBER(E80),E80&gt;0,OR(IFERROR(INDEX(Items!$D$8:$D$31,MATCH(C80,Items!$A$8:$A$31,0)),"")&lt;&gt;"each",MOD(E80,1)=0),F80&lt;&gt;"",OR(AND(IFERROR(INDEX(Items!$C$8:$C$31,MATCH(C80,Items!$A$8:$A$31,0)),"")="Material",OR(D80="RECEIPT",D80="USE",D80="SCRAP",D80="ADJUST_IN",D80="ADJUST_OUT")),AND(IFERROR(INDEX(Items!$C$8:$C$31,MATCH(C80,Items!$A$8:$A$31,0)),"")="Finished",OR(D80="PRODUCE",D80="SALE",D80="RETURN_IN",D80="SCRAP",D80="ADJUST_IN",D80="ADJUST_OUT")))),"READY","CHECK")),"CHECK")</f>
        <v>UNUSED</v>
      </c>
    </row>
    <row r="81" customFormat="false" ht="15" hidden="false" customHeight="false" outlineLevel="0" collapsed="false">
      <c r="A81" s="9"/>
      <c r="B81" s="12"/>
      <c r="C81" s="9"/>
      <c r="D81" s="9"/>
      <c r="E81" s="13"/>
      <c r="F81" s="9"/>
      <c r="G81" s="14" t="str">
        <f aca="false">IF(I81="READY",IF(OR(D81="RECEIPT",D81="PRODUCE",D81="RETURN_IN",D81="ADJUST_IN"),E81,-E81),"—")</f>
        <v>—</v>
      </c>
      <c r="H81" s="14" t="str">
        <f aca="false">IF(I81="READY",IFERROR(INDEX(Items!$E$8:$E$31,MATCH(C81,Items!$A$8:$A$31,0))+SUMIF($C$8:C81,C81,$G$8:G81),"—"),"—")</f>
        <v>—</v>
      </c>
      <c r="I81" s="4" t="str">
        <f aca="false">IFERROR(IF(COUNTA(A81:F81)=0,"UNUSED",IF(AND(A81&lt;&gt;"",A81=TRIM(A81),COUNTIF($A$8:$A$127,A81)=1,ISNUMBER(B81),B81&gt;0,MOD(B81,1)=0,B81&lt;=Summary!$B$6,B81&gt;=MAX($B$8:B80),COUNTIF(Items!$A$8:$A$31,C81)=1,IFERROR(INDEX(Items!$G$8:$G$31,MATCH(C81,Items!$A$8:$A$31,0)),"CHECK")="READY",ISNUMBER(E81),E81&gt;0,OR(IFERROR(INDEX(Items!$D$8:$D$31,MATCH(C81,Items!$A$8:$A$31,0)),"")&lt;&gt;"each",MOD(E81,1)=0),F81&lt;&gt;"",OR(AND(IFERROR(INDEX(Items!$C$8:$C$31,MATCH(C81,Items!$A$8:$A$31,0)),"")="Material",OR(D81="RECEIPT",D81="USE",D81="SCRAP",D81="ADJUST_IN",D81="ADJUST_OUT")),AND(IFERROR(INDEX(Items!$C$8:$C$31,MATCH(C81,Items!$A$8:$A$31,0)),"")="Finished",OR(D81="PRODUCE",D81="SALE",D81="RETURN_IN",D81="SCRAP",D81="ADJUST_IN",D81="ADJUST_OUT")))),"READY","CHECK")),"CHECK")</f>
        <v>UNUSED</v>
      </c>
    </row>
    <row r="82" customFormat="false" ht="15" hidden="false" customHeight="false" outlineLevel="0" collapsed="false">
      <c r="A82" s="9"/>
      <c r="B82" s="12"/>
      <c r="C82" s="9"/>
      <c r="D82" s="9"/>
      <c r="E82" s="13"/>
      <c r="F82" s="9"/>
      <c r="G82" s="14" t="str">
        <f aca="false">IF(I82="READY",IF(OR(D82="RECEIPT",D82="PRODUCE",D82="RETURN_IN",D82="ADJUST_IN"),E82,-E82),"—")</f>
        <v>—</v>
      </c>
      <c r="H82" s="14" t="str">
        <f aca="false">IF(I82="READY",IFERROR(INDEX(Items!$E$8:$E$31,MATCH(C82,Items!$A$8:$A$31,0))+SUMIF($C$8:C82,C82,$G$8:G82),"—"),"—")</f>
        <v>—</v>
      </c>
      <c r="I82" s="4" t="str">
        <f aca="false">IFERROR(IF(COUNTA(A82:F82)=0,"UNUSED",IF(AND(A82&lt;&gt;"",A82=TRIM(A82),COUNTIF($A$8:$A$127,A82)=1,ISNUMBER(B82),B82&gt;0,MOD(B82,1)=0,B82&lt;=Summary!$B$6,B82&gt;=MAX($B$8:B81),COUNTIF(Items!$A$8:$A$31,C82)=1,IFERROR(INDEX(Items!$G$8:$G$31,MATCH(C82,Items!$A$8:$A$31,0)),"CHECK")="READY",ISNUMBER(E82),E82&gt;0,OR(IFERROR(INDEX(Items!$D$8:$D$31,MATCH(C82,Items!$A$8:$A$31,0)),"")&lt;&gt;"each",MOD(E82,1)=0),F82&lt;&gt;"",OR(AND(IFERROR(INDEX(Items!$C$8:$C$31,MATCH(C82,Items!$A$8:$A$31,0)),"")="Material",OR(D82="RECEIPT",D82="USE",D82="SCRAP",D82="ADJUST_IN",D82="ADJUST_OUT")),AND(IFERROR(INDEX(Items!$C$8:$C$31,MATCH(C82,Items!$A$8:$A$31,0)),"")="Finished",OR(D82="PRODUCE",D82="SALE",D82="RETURN_IN",D82="SCRAP",D82="ADJUST_IN",D82="ADJUST_OUT")))),"READY","CHECK")),"CHECK")</f>
        <v>UNUSED</v>
      </c>
    </row>
    <row r="83" customFormat="false" ht="15" hidden="false" customHeight="false" outlineLevel="0" collapsed="false">
      <c r="A83" s="9"/>
      <c r="B83" s="12"/>
      <c r="C83" s="9"/>
      <c r="D83" s="9"/>
      <c r="E83" s="13"/>
      <c r="F83" s="9"/>
      <c r="G83" s="14" t="str">
        <f aca="false">IF(I83="READY",IF(OR(D83="RECEIPT",D83="PRODUCE",D83="RETURN_IN",D83="ADJUST_IN"),E83,-E83),"—")</f>
        <v>—</v>
      </c>
      <c r="H83" s="14" t="str">
        <f aca="false">IF(I83="READY",IFERROR(INDEX(Items!$E$8:$E$31,MATCH(C83,Items!$A$8:$A$31,0))+SUMIF($C$8:C83,C83,$G$8:G83),"—"),"—")</f>
        <v>—</v>
      </c>
      <c r="I83" s="4" t="str">
        <f aca="false">IFERROR(IF(COUNTA(A83:F83)=0,"UNUSED",IF(AND(A83&lt;&gt;"",A83=TRIM(A83),COUNTIF($A$8:$A$127,A83)=1,ISNUMBER(B83),B83&gt;0,MOD(B83,1)=0,B83&lt;=Summary!$B$6,B83&gt;=MAX($B$8:B82),COUNTIF(Items!$A$8:$A$31,C83)=1,IFERROR(INDEX(Items!$G$8:$G$31,MATCH(C83,Items!$A$8:$A$31,0)),"CHECK")="READY",ISNUMBER(E83),E83&gt;0,OR(IFERROR(INDEX(Items!$D$8:$D$31,MATCH(C83,Items!$A$8:$A$31,0)),"")&lt;&gt;"each",MOD(E83,1)=0),F83&lt;&gt;"",OR(AND(IFERROR(INDEX(Items!$C$8:$C$31,MATCH(C83,Items!$A$8:$A$31,0)),"")="Material",OR(D83="RECEIPT",D83="USE",D83="SCRAP",D83="ADJUST_IN",D83="ADJUST_OUT")),AND(IFERROR(INDEX(Items!$C$8:$C$31,MATCH(C83,Items!$A$8:$A$31,0)),"")="Finished",OR(D83="PRODUCE",D83="SALE",D83="RETURN_IN",D83="SCRAP",D83="ADJUST_IN",D83="ADJUST_OUT")))),"READY","CHECK")),"CHECK")</f>
        <v>UNUSED</v>
      </c>
    </row>
    <row r="84" customFormat="false" ht="15" hidden="false" customHeight="false" outlineLevel="0" collapsed="false">
      <c r="A84" s="9"/>
      <c r="B84" s="12"/>
      <c r="C84" s="9"/>
      <c r="D84" s="9"/>
      <c r="E84" s="13"/>
      <c r="F84" s="9"/>
      <c r="G84" s="14" t="str">
        <f aca="false">IF(I84="READY",IF(OR(D84="RECEIPT",D84="PRODUCE",D84="RETURN_IN",D84="ADJUST_IN"),E84,-E84),"—")</f>
        <v>—</v>
      </c>
      <c r="H84" s="14" t="str">
        <f aca="false">IF(I84="READY",IFERROR(INDEX(Items!$E$8:$E$31,MATCH(C84,Items!$A$8:$A$31,0))+SUMIF($C$8:C84,C84,$G$8:G84),"—"),"—")</f>
        <v>—</v>
      </c>
      <c r="I84" s="4" t="str">
        <f aca="false">IFERROR(IF(COUNTA(A84:F84)=0,"UNUSED",IF(AND(A84&lt;&gt;"",A84=TRIM(A84),COUNTIF($A$8:$A$127,A84)=1,ISNUMBER(B84),B84&gt;0,MOD(B84,1)=0,B84&lt;=Summary!$B$6,B84&gt;=MAX($B$8:B83),COUNTIF(Items!$A$8:$A$31,C84)=1,IFERROR(INDEX(Items!$G$8:$G$31,MATCH(C84,Items!$A$8:$A$31,0)),"CHECK")="READY",ISNUMBER(E84),E84&gt;0,OR(IFERROR(INDEX(Items!$D$8:$D$31,MATCH(C84,Items!$A$8:$A$31,0)),"")&lt;&gt;"each",MOD(E84,1)=0),F84&lt;&gt;"",OR(AND(IFERROR(INDEX(Items!$C$8:$C$31,MATCH(C84,Items!$A$8:$A$31,0)),"")="Material",OR(D84="RECEIPT",D84="USE",D84="SCRAP",D84="ADJUST_IN",D84="ADJUST_OUT")),AND(IFERROR(INDEX(Items!$C$8:$C$31,MATCH(C84,Items!$A$8:$A$31,0)),"")="Finished",OR(D84="PRODUCE",D84="SALE",D84="RETURN_IN",D84="SCRAP",D84="ADJUST_IN",D84="ADJUST_OUT")))),"READY","CHECK")),"CHECK")</f>
        <v>UNUSED</v>
      </c>
    </row>
    <row r="85" customFormat="false" ht="15" hidden="false" customHeight="false" outlineLevel="0" collapsed="false">
      <c r="A85" s="9"/>
      <c r="B85" s="12"/>
      <c r="C85" s="9"/>
      <c r="D85" s="9"/>
      <c r="E85" s="13"/>
      <c r="F85" s="9"/>
      <c r="G85" s="14" t="str">
        <f aca="false">IF(I85="READY",IF(OR(D85="RECEIPT",D85="PRODUCE",D85="RETURN_IN",D85="ADJUST_IN"),E85,-E85),"—")</f>
        <v>—</v>
      </c>
      <c r="H85" s="14" t="str">
        <f aca="false">IF(I85="READY",IFERROR(INDEX(Items!$E$8:$E$31,MATCH(C85,Items!$A$8:$A$31,0))+SUMIF($C$8:C85,C85,$G$8:G85),"—"),"—")</f>
        <v>—</v>
      </c>
      <c r="I85" s="4" t="str">
        <f aca="false">IFERROR(IF(COUNTA(A85:F85)=0,"UNUSED",IF(AND(A85&lt;&gt;"",A85=TRIM(A85),COUNTIF($A$8:$A$127,A85)=1,ISNUMBER(B85),B85&gt;0,MOD(B85,1)=0,B85&lt;=Summary!$B$6,B85&gt;=MAX($B$8:B84),COUNTIF(Items!$A$8:$A$31,C85)=1,IFERROR(INDEX(Items!$G$8:$G$31,MATCH(C85,Items!$A$8:$A$31,0)),"CHECK")="READY",ISNUMBER(E85),E85&gt;0,OR(IFERROR(INDEX(Items!$D$8:$D$31,MATCH(C85,Items!$A$8:$A$31,0)),"")&lt;&gt;"each",MOD(E85,1)=0),F85&lt;&gt;"",OR(AND(IFERROR(INDEX(Items!$C$8:$C$31,MATCH(C85,Items!$A$8:$A$31,0)),"")="Material",OR(D85="RECEIPT",D85="USE",D85="SCRAP",D85="ADJUST_IN",D85="ADJUST_OUT")),AND(IFERROR(INDEX(Items!$C$8:$C$31,MATCH(C85,Items!$A$8:$A$31,0)),"")="Finished",OR(D85="PRODUCE",D85="SALE",D85="RETURN_IN",D85="SCRAP",D85="ADJUST_IN",D85="ADJUST_OUT")))),"READY","CHECK")),"CHECK")</f>
        <v>UNUSED</v>
      </c>
    </row>
    <row r="86" customFormat="false" ht="15" hidden="false" customHeight="false" outlineLevel="0" collapsed="false">
      <c r="A86" s="9"/>
      <c r="B86" s="12"/>
      <c r="C86" s="9"/>
      <c r="D86" s="9"/>
      <c r="E86" s="13"/>
      <c r="F86" s="9"/>
      <c r="G86" s="14" t="str">
        <f aca="false">IF(I86="READY",IF(OR(D86="RECEIPT",D86="PRODUCE",D86="RETURN_IN",D86="ADJUST_IN"),E86,-E86),"—")</f>
        <v>—</v>
      </c>
      <c r="H86" s="14" t="str">
        <f aca="false">IF(I86="READY",IFERROR(INDEX(Items!$E$8:$E$31,MATCH(C86,Items!$A$8:$A$31,0))+SUMIF($C$8:C86,C86,$G$8:G86),"—"),"—")</f>
        <v>—</v>
      </c>
      <c r="I86" s="4" t="str">
        <f aca="false">IFERROR(IF(COUNTA(A86:F86)=0,"UNUSED",IF(AND(A86&lt;&gt;"",A86=TRIM(A86),COUNTIF($A$8:$A$127,A86)=1,ISNUMBER(B86),B86&gt;0,MOD(B86,1)=0,B86&lt;=Summary!$B$6,B86&gt;=MAX($B$8:B85),COUNTIF(Items!$A$8:$A$31,C86)=1,IFERROR(INDEX(Items!$G$8:$G$31,MATCH(C86,Items!$A$8:$A$31,0)),"CHECK")="READY",ISNUMBER(E86),E86&gt;0,OR(IFERROR(INDEX(Items!$D$8:$D$31,MATCH(C86,Items!$A$8:$A$31,0)),"")&lt;&gt;"each",MOD(E86,1)=0),F86&lt;&gt;"",OR(AND(IFERROR(INDEX(Items!$C$8:$C$31,MATCH(C86,Items!$A$8:$A$31,0)),"")="Material",OR(D86="RECEIPT",D86="USE",D86="SCRAP",D86="ADJUST_IN",D86="ADJUST_OUT")),AND(IFERROR(INDEX(Items!$C$8:$C$31,MATCH(C86,Items!$A$8:$A$31,0)),"")="Finished",OR(D86="PRODUCE",D86="SALE",D86="RETURN_IN",D86="SCRAP",D86="ADJUST_IN",D86="ADJUST_OUT")))),"READY","CHECK")),"CHECK")</f>
        <v>UNUSED</v>
      </c>
    </row>
    <row r="87" customFormat="false" ht="15" hidden="false" customHeight="false" outlineLevel="0" collapsed="false">
      <c r="A87" s="9"/>
      <c r="B87" s="12"/>
      <c r="C87" s="9"/>
      <c r="D87" s="9"/>
      <c r="E87" s="13"/>
      <c r="F87" s="9"/>
      <c r="G87" s="14" t="str">
        <f aca="false">IF(I87="READY",IF(OR(D87="RECEIPT",D87="PRODUCE",D87="RETURN_IN",D87="ADJUST_IN"),E87,-E87),"—")</f>
        <v>—</v>
      </c>
      <c r="H87" s="14" t="str">
        <f aca="false">IF(I87="READY",IFERROR(INDEX(Items!$E$8:$E$31,MATCH(C87,Items!$A$8:$A$31,0))+SUMIF($C$8:C87,C87,$G$8:G87),"—"),"—")</f>
        <v>—</v>
      </c>
      <c r="I87" s="4" t="str">
        <f aca="false">IFERROR(IF(COUNTA(A87:F87)=0,"UNUSED",IF(AND(A87&lt;&gt;"",A87=TRIM(A87),COUNTIF($A$8:$A$127,A87)=1,ISNUMBER(B87),B87&gt;0,MOD(B87,1)=0,B87&lt;=Summary!$B$6,B87&gt;=MAX($B$8:B86),COUNTIF(Items!$A$8:$A$31,C87)=1,IFERROR(INDEX(Items!$G$8:$G$31,MATCH(C87,Items!$A$8:$A$31,0)),"CHECK")="READY",ISNUMBER(E87),E87&gt;0,OR(IFERROR(INDEX(Items!$D$8:$D$31,MATCH(C87,Items!$A$8:$A$31,0)),"")&lt;&gt;"each",MOD(E87,1)=0),F87&lt;&gt;"",OR(AND(IFERROR(INDEX(Items!$C$8:$C$31,MATCH(C87,Items!$A$8:$A$31,0)),"")="Material",OR(D87="RECEIPT",D87="USE",D87="SCRAP",D87="ADJUST_IN",D87="ADJUST_OUT")),AND(IFERROR(INDEX(Items!$C$8:$C$31,MATCH(C87,Items!$A$8:$A$31,0)),"")="Finished",OR(D87="PRODUCE",D87="SALE",D87="RETURN_IN",D87="SCRAP",D87="ADJUST_IN",D87="ADJUST_OUT")))),"READY","CHECK")),"CHECK")</f>
        <v>UNUSED</v>
      </c>
    </row>
    <row r="88" customFormat="false" ht="15" hidden="false" customHeight="false" outlineLevel="0" collapsed="false">
      <c r="A88" s="9"/>
      <c r="B88" s="12"/>
      <c r="C88" s="9"/>
      <c r="D88" s="9"/>
      <c r="E88" s="13"/>
      <c r="F88" s="9"/>
      <c r="G88" s="14" t="str">
        <f aca="false">IF(I88="READY",IF(OR(D88="RECEIPT",D88="PRODUCE",D88="RETURN_IN",D88="ADJUST_IN"),E88,-E88),"—")</f>
        <v>—</v>
      </c>
      <c r="H88" s="14" t="str">
        <f aca="false">IF(I88="READY",IFERROR(INDEX(Items!$E$8:$E$31,MATCH(C88,Items!$A$8:$A$31,0))+SUMIF($C$8:C88,C88,$G$8:G88),"—"),"—")</f>
        <v>—</v>
      </c>
      <c r="I88" s="4" t="str">
        <f aca="false">IFERROR(IF(COUNTA(A88:F88)=0,"UNUSED",IF(AND(A88&lt;&gt;"",A88=TRIM(A88),COUNTIF($A$8:$A$127,A88)=1,ISNUMBER(B88),B88&gt;0,MOD(B88,1)=0,B88&lt;=Summary!$B$6,B88&gt;=MAX($B$8:B87),COUNTIF(Items!$A$8:$A$31,C88)=1,IFERROR(INDEX(Items!$G$8:$G$31,MATCH(C88,Items!$A$8:$A$31,0)),"CHECK")="READY",ISNUMBER(E88),E88&gt;0,OR(IFERROR(INDEX(Items!$D$8:$D$31,MATCH(C88,Items!$A$8:$A$31,0)),"")&lt;&gt;"each",MOD(E88,1)=0),F88&lt;&gt;"",OR(AND(IFERROR(INDEX(Items!$C$8:$C$31,MATCH(C88,Items!$A$8:$A$31,0)),"")="Material",OR(D88="RECEIPT",D88="USE",D88="SCRAP",D88="ADJUST_IN",D88="ADJUST_OUT")),AND(IFERROR(INDEX(Items!$C$8:$C$31,MATCH(C88,Items!$A$8:$A$31,0)),"")="Finished",OR(D88="PRODUCE",D88="SALE",D88="RETURN_IN",D88="SCRAP",D88="ADJUST_IN",D88="ADJUST_OUT")))),"READY","CHECK")),"CHECK")</f>
        <v>UNUSED</v>
      </c>
    </row>
    <row r="89" customFormat="false" ht="15" hidden="false" customHeight="false" outlineLevel="0" collapsed="false">
      <c r="A89" s="9"/>
      <c r="B89" s="12"/>
      <c r="C89" s="9"/>
      <c r="D89" s="9"/>
      <c r="E89" s="13"/>
      <c r="F89" s="9"/>
      <c r="G89" s="14" t="str">
        <f aca="false">IF(I89="READY",IF(OR(D89="RECEIPT",D89="PRODUCE",D89="RETURN_IN",D89="ADJUST_IN"),E89,-E89),"—")</f>
        <v>—</v>
      </c>
      <c r="H89" s="14" t="str">
        <f aca="false">IF(I89="READY",IFERROR(INDEX(Items!$E$8:$E$31,MATCH(C89,Items!$A$8:$A$31,0))+SUMIF($C$8:C89,C89,$G$8:G89),"—"),"—")</f>
        <v>—</v>
      </c>
      <c r="I89" s="4" t="str">
        <f aca="false">IFERROR(IF(COUNTA(A89:F89)=0,"UNUSED",IF(AND(A89&lt;&gt;"",A89=TRIM(A89),COUNTIF($A$8:$A$127,A89)=1,ISNUMBER(B89),B89&gt;0,MOD(B89,1)=0,B89&lt;=Summary!$B$6,B89&gt;=MAX($B$8:B88),COUNTIF(Items!$A$8:$A$31,C89)=1,IFERROR(INDEX(Items!$G$8:$G$31,MATCH(C89,Items!$A$8:$A$31,0)),"CHECK")="READY",ISNUMBER(E89),E89&gt;0,OR(IFERROR(INDEX(Items!$D$8:$D$31,MATCH(C89,Items!$A$8:$A$31,0)),"")&lt;&gt;"each",MOD(E89,1)=0),F89&lt;&gt;"",OR(AND(IFERROR(INDEX(Items!$C$8:$C$31,MATCH(C89,Items!$A$8:$A$31,0)),"")="Material",OR(D89="RECEIPT",D89="USE",D89="SCRAP",D89="ADJUST_IN",D89="ADJUST_OUT")),AND(IFERROR(INDEX(Items!$C$8:$C$31,MATCH(C89,Items!$A$8:$A$31,0)),"")="Finished",OR(D89="PRODUCE",D89="SALE",D89="RETURN_IN",D89="SCRAP",D89="ADJUST_IN",D89="ADJUST_OUT")))),"READY","CHECK")),"CHECK")</f>
        <v>UNUSED</v>
      </c>
    </row>
    <row r="90" customFormat="false" ht="15" hidden="false" customHeight="false" outlineLevel="0" collapsed="false">
      <c r="A90" s="9"/>
      <c r="B90" s="12"/>
      <c r="C90" s="9"/>
      <c r="D90" s="9"/>
      <c r="E90" s="13"/>
      <c r="F90" s="9"/>
      <c r="G90" s="14" t="str">
        <f aca="false">IF(I90="READY",IF(OR(D90="RECEIPT",D90="PRODUCE",D90="RETURN_IN",D90="ADJUST_IN"),E90,-E90),"—")</f>
        <v>—</v>
      </c>
      <c r="H90" s="14" t="str">
        <f aca="false">IF(I90="READY",IFERROR(INDEX(Items!$E$8:$E$31,MATCH(C90,Items!$A$8:$A$31,0))+SUMIF($C$8:C90,C90,$G$8:G90),"—"),"—")</f>
        <v>—</v>
      </c>
      <c r="I90" s="4" t="str">
        <f aca="false">IFERROR(IF(COUNTA(A90:F90)=0,"UNUSED",IF(AND(A90&lt;&gt;"",A90=TRIM(A90),COUNTIF($A$8:$A$127,A90)=1,ISNUMBER(B90),B90&gt;0,MOD(B90,1)=0,B90&lt;=Summary!$B$6,B90&gt;=MAX($B$8:B89),COUNTIF(Items!$A$8:$A$31,C90)=1,IFERROR(INDEX(Items!$G$8:$G$31,MATCH(C90,Items!$A$8:$A$31,0)),"CHECK")="READY",ISNUMBER(E90),E90&gt;0,OR(IFERROR(INDEX(Items!$D$8:$D$31,MATCH(C90,Items!$A$8:$A$31,0)),"")&lt;&gt;"each",MOD(E90,1)=0),F90&lt;&gt;"",OR(AND(IFERROR(INDEX(Items!$C$8:$C$31,MATCH(C90,Items!$A$8:$A$31,0)),"")="Material",OR(D90="RECEIPT",D90="USE",D90="SCRAP",D90="ADJUST_IN",D90="ADJUST_OUT")),AND(IFERROR(INDEX(Items!$C$8:$C$31,MATCH(C90,Items!$A$8:$A$31,0)),"")="Finished",OR(D90="PRODUCE",D90="SALE",D90="RETURN_IN",D90="SCRAP",D90="ADJUST_IN",D90="ADJUST_OUT")))),"READY","CHECK")),"CHECK")</f>
        <v>UNUSED</v>
      </c>
    </row>
    <row r="91" customFormat="false" ht="15" hidden="false" customHeight="false" outlineLevel="0" collapsed="false">
      <c r="A91" s="9"/>
      <c r="B91" s="12"/>
      <c r="C91" s="9"/>
      <c r="D91" s="9"/>
      <c r="E91" s="13"/>
      <c r="F91" s="9"/>
      <c r="G91" s="14" t="str">
        <f aca="false">IF(I91="READY",IF(OR(D91="RECEIPT",D91="PRODUCE",D91="RETURN_IN",D91="ADJUST_IN"),E91,-E91),"—")</f>
        <v>—</v>
      </c>
      <c r="H91" s="14" t="str">
        <f aca="false">IF(I91="READY",IFERROR(INDEX(Items!$E$8:$E$31,MATCH(C91,Items!$A$8:$A$31,0))+SUMIF($C$8:C91,C91,$G$8:G91),"—"),"—")</f>
        <v>—</v>
      </c>
      <c r="I91" s="4" t="str">
        <f aca="false">IFERROR(IF(COUNTA(A91:F91)=0,"UNUSED",IF(AND(A91&lt;&gt;"",A91=TRIM(A91),COUNTIF($A$8:$A$127,A91)=1,ISNUMBER(B91),B91&gt;0,MOD(B91,1)=0,B91&lt;=Summary!$B$6,B91&gt;=MAX($B$8:B90),COUNTIF(Items!$A$8:$A$31,C91)=1,IFERROR(INDEX(Items!$G$8:$G$31,MATCH(C91,Items!$A$8:$A$31,0)),"CHECK")="READY",ISNUMBER(E91),E91&gt;0,OR(IFERROR(INDEX(Items!$D$8:$D$31,MATCH(C91,Items!$A$8:$A$31,0)),"")&lt;&gt;"each",MOD(E91,1)=0),F91&lt;&gt;"",OR(AND(IFERROR(INDEX(Items!$C$8:$C$31,MATCH(C91,Items!$A$8:$A$31,0)),"")="Material",OR(D91="RECEIPT",D91="USE",D91="SCRAP",D91="ADJUST_IN",D91="ADJUST_OUT")),AND(IFERROR(INDEX(Items!$C$8:$C$31,MATCH(C91,Items!$A$8:$A$31,0)),"")="Finished",OR(D91="PRODUCE",D91="SALE",D91="RETURN_IN",D91="SCRAP",D91="ADJUST_IN",D91="ADJUST_OUT")))),"READY","CHECK")),"CHECK")</f>
        <v>UNUSED</v>
      </c>
    </row>
    <row r="92" customFormat="false" ht="15" hidden="false" customHeight="false" outlineLevel="0" collapsed="false">
      <c r="A92" s="9"/>
      <c r="B92" s="12"/>
      <c r="C92" s="9"/>
      <c r="D92" s="9"/>
      <c r="E92" s="13"/>
      <c r="F92" s="9"/>
      <c r="G92" s="14" t="str">
        <f aca="false">IF(I92="READY",IF(OR(D92="RECEIPT",D92="PRODUCE",D92="RETURN_IN",D92="ADJUST_IN"),E92,-E92),"—")</f>
        <v>—</v>
      </c>
      <c r="H92" s="14" t="str">
        <f aca="false">IF(I92="READY",IFERROR(INDEX(Items!$E$8:$E$31,MATCH(C92,Items!$A$8:$A$31,0))+SUMIF($C$8:C92,C92,$G$8:G92),"—"),"—")</f>
        <v>—</v>
      </c>
      <c r="I92" s="4" t="str">
        <f aca="false">IFERROR(IF(COUNTA(A92:F92)=0,"UNUSED",IF(AND(A92&lt;&gt;"",A92=TRIM(A92),COUNTIF($A$8:$A$127,A92)=1,ISNUMBER(B92),B92&gt;0,MOD(B92,1)=0,B92&lt;=Summary!$B$6,B92&gt;=MAX($B$8:B91),COUNTIF(Items!$A$8:$A$31,C92)=1,IFERROR(INDEX(Items!$G$8:$G$31,MATCH(C92,Items!$A$8:$A$31,0)),"CHECK")="READY",ISNUMBER(E92),E92&gt;0,OR(IFERROR(INDEX(Items!$D$8:$D$31,MATCH(C92,Items!$A$8:$A$31,0)),"")&lt;&gt;"each",MOD(E92,1)=0),F92&lt;&gt;"",OR(AND(IFERROR(INDEX(Items!$C$8:$C$31,MATCH(C92,Items!$A$8:$A$31,0)),"")="Material",OR(D92="RECEIPT",D92="USE",D92="SCRAP",D92="ADJUST_IN",D92="ADJUST_OUT")),AND(IFERROR(INDEX(Items!$C$8:$C$31,MATCH(C92,Items!$A$8:$A$31,0)),"")="Finished",OR(D92="PRODUCE",D92="SALE",D92="RETURN_IN",D92="SCRAP",D92="ADJUST_IN",D92="ADJUST_OUT")))),"READY","CHECK")),"CHECK")</f>
        <v>UNUSED</v>
      </c>
    </row>
    <row r="93" customFormat="false" ht="15" hidden="false" customHeight="false" outlineLevel="0" collapsed="false">
      <c r="A93" s="9"/>
      <c r="B93" s="12"/>
      <c r="C93" s="9"/>
      <c r="D93" s="9"/>
      <c r="E93" s="13"/>
      <c r="F93" s="9"/>
      <c r="G93" s="14" t="str">
        <f aca="false">IF(I93="READY",IF(OR(D93="RECEIPT",D93="PRODUCE",D93="RETURN_IN",D93="ADJUST_IN"),E93,-E93),"—")</f>
        <v>—</v>
      </c>
      <c r="H93" s="14" t="str">
        <f aca="false">IF(I93="READY",IFERROR(INDEX(Items!$E$8:$E$31,MATCH(C93,Items!$A$8:$A$31,0))+SUMIF($C$8:C93,C93,$G$8:G93),"—"),"—")</f>
        <v>—</v>
      </c>
      <c r="I93" s="4" t="str">
        <f aca="false">IFERROR(IF(COUNTA(A93:F93)=0,"UNUSED",IF(AND(A93&lt;&gt;"",A93=TRIM(A93),COUNTIF($A$8:$A$127,A93)=1,ISNUMBER(B93),B93&gt;0,MOD(B93,1)=0,B93&lt;=Summary!$B$6,B93&gt;=MAX($B$8:B92),COUNTIF(Items!$A$8:$A$31,C93)=1,IFERROR(INDEX(Items!$G$8:$G$31,MATCH(C93,Items!$A$8:$A$31,0)),"CHECK")="READY",ISNUMBER(E93),E93&gt;0,OR(IFERROR(INDEX(Items!$D$8:$D$31,MATCH(C93,Items!$A$8:$A$31,0)),"")&lt;&gt;"each",MOD(E93,1)=0),F93&lt;&gt;"",OR(AND(IFERROR(INDEX(Items!$C$8:$C$31,MATCH(C93,Items!$A$8:$A$31,0)),"")="Material",OR(D93="RECEIPT",D93="USE",D93="SCRAP",D93="ADJUST_IN",D93="ADJUST_OUT")),AND(IFERROR(INDEX(Items!$C$8:$C$31,MATCH(C93,Items!$A$8:$A$31,0)),"")="Finished",OR(D93="PRODUCE",D93="SALE",D93="RETURN_IN",D93="SCRAP",D93="ADJUST_IN",D93="ADJUST_OUT")))),"READY","CHECK")),"CHECK")</f>
        <v>UNUSED</v>
      </c>
    </row>
    <row r="94" customFormat="false" ht="15" hidden="false" customHeight="false" outlineLevel="0" collapsed="false">
      <c r="A94" s="9"/>
      <c r="B94" s="12"/>
      <c r="C94" s="9"/>
      <c r="D94" s="9"/>
      <c r="E94" s="13"/>
      <c r="F94" s="9"/>
      <c r="G94" s="14" t="str">
        <f aca="false">IF(I94="READY",IF(OR(D94="RECEIPT",D94="PRODUCE",D94="RETURN_IN",D94="ADJUST_IN"),E94,-E94),"—")</f>
        <v>—</v>
      </c>
      <c r="H94" s="14" t="str">
        <f aca="false">IF(I94="READY",IFERROR(INDEX(Items!$E$8:$E$31,MATCH(C94,Items!$A$8:$A$31,0))+SUMIF($C$8:C94,C94,$G$8:G94),"—"),"—")</f>
        <v>—</v>
      </c>
      <c r="I94" s="4" t="str">
        <f aca="false">IFERROR(IF(COUNTA(A94:F94)=0,"UNUSED",IF(AND(A94&lt;&gt;"",A94=TRIM(A94),COUNTIF($A$8:$A$127,A94)=1,ISNUMBER(B94),B94&gt;0,MOD(B94,1)=0,B94&lt;=Summary!$B$6,B94&gt;=MAX($B$8:B93),COUNTIF(Items!$A$8:$A$31,C94)=1,IFERROR(INDEX(Items!$G$8:$G$31,MATCH(C94,Items!$A$8:$A$31,0)),"CHECK")="READY",ISNUMBER(E94),E94&gt;0,OR(IFERROR(INDEX(Items!$D$8:$D$31,MATCH(C94,Items!$A$8:$A$31,0)),"")&lt;&gt;"each",MOD(E94,1)=0),F94&lt;&gt;"",OR(AND(IFERROR(INDEX(Items!$C$8:$C$31,MATCH(C94,Items!$A$8:$A$31,0)),"")="Material",OR(D94="RECEIPT",D94="USE",D94="SCRAP",D94="ADJUST_IN",D94="ADJUST_OUT")),AND(IFERROR(INDEX(Items!$C$8:$C$31,MATCH(C94,Items!$A$8:$A$31,0)),"")="Finished",OR(D94="PRODUCE",D94="SALE",D94="RETURN_IN",D94="SCRAP",D94="ADJUST_IN",D94="ADJUST_OUT")))),"READY","CHECK")),"CHECK")</f>
        <v>UNUSED</v>
      </c>
    </row>
    <row r="95" customFormat="false" ht="15" hidden="false" customHeight="false" outlineLevel="0" collapsed="false">
      <c r="A95" s="9"/>
      <c r="B95" s="12"/>
      <c r="C95" s="9"/>
      <c r="D95" s="9"/>
      <c r="E95" s="13"/>
      <c r="F95" s="9"/>
      <c r="G95" s="14" t="str">
        <f aca="false">IF(I95="READY",IF(OR(D95="RECEIPT",D95="PRODUCE",D95="RETURN_IN",D95="ADJUST_IN"),E95,-E95),"—")</f>
        <v>—</v>
      </c>
      <c r="H95" s="14" t="str">
        <f aca="false">IF(I95="READY",IFERROR(INDEX(Items!$E$8:$E$31,MATCH(C95,Items!$A$8:$A$31,0))+SUMIF($C$8:C95,C95,$G$8:G95),"—"),"—")</f>
        <v>—</v>
      </c>
      <c r="I95" s="4" t="str">
        <f aca="false">IFERROR(IF(COUNTA(A95:F95)=0,"UNUSED",IF(AND(A95&lt;&gt;"",A95=TRIM(A95),COUNTIF($A$8:$A$127,A95)=1,ISNUMBER(B95),B95&gt;0,MOD(B95,1)=0,B95&lt;=Summary!$B$6,B95&gt;=MAX($B$8:B94),COUNTIF(Items!$A$8:$A$31,C95)=1,IFERROR(INDEX(Items!$G$8:$G$31,MATCH(C95,Items!$A$8:$A$31,0)),"CHECK")="READY",ISNUMBER(E95),E95&gt;0,OR(IFERROR(INDEX(Items!$D$8:$D$31,MATCH(C95,Items!$A$8:$A$31,0)),"")&lt;&gt;"each",MOD(E95,1)=0),F95&lt;&gt;"",OR(AND(IFERROR(INDEX(Items!$C$8:$C$31,MATCH(C95,Items!$A$8:$A$31,0)),"")="Material",OR(D95="RECEIPT",D95="USE",D95="SCRAP",D95="ADJUST_IN",D95="ADJUST_OUT")),AND(IFERROR(INDEX(Items!$C$8:$C$31,MATCH(C95,Items!$A$8:$A$31,0)),"")="Finished",OR(D95="PRODUCE",D95="SALE",D95="RETURN_IN",D95="SCRAP",D95="ADJUST_IN",D95="ADJUST_OUT")))),"READY","CHECK")),"CHECK")</f>
        <v>UNUSED</v>
      </c>
    </row>
    <row r="96" customFormat="false" ht="15" hidden="false" customHeight="false" outlineLevel="0" collapsed="false">
      <c r="A96" s="9"/>
      <c r="B96" s="12"/>
      <c r="C96" s="9"/>
      <c r="D96" s="9"/>
      <c r="E96" s="13"/>
      <c r="F96" s="9"/>
      <c r="G96" s="14" t="str">
        <f aca="false">IF(I96="READY",IF(OR(D96="RECEIPT",D96="PRODUCE",D96="RETURN_IN",D96="ADJUST_IN"),E96,-E96),"—")</f>
        <v>—</v>
      </c>
      <c r="H96" s="14" t="str">
        <f aca="false">IF(I96="READY",IFERROR(INDEX(Items!$E$8:$E$31,MATCH(C96,Items!$A$8:$A$31,0))+SUMIF($C$8:C96,C96,$G$8:G96),"—"),"—")</f>
        <v>—</v>
      </c>
      <c r="I96" s="4" t="str">
        <f aca="false">IFERROR(IF(COUNTA(A96:F96)=0,"UNUSED",IF(AND(A96&lt;&gt;"",A96=TRIM(A96),COUNTIF($A$8:$A$127,A96)=1,ISNUMBER(B96),B96&gt;0,MOD(B96,1)=0,B96&lt;=Summary!$B$6,B96&gt;=MAX($B$8:B95),COUNTIF(Items!$A$8:$A$31,C96)=1,IFERROR(INDEX(Items!$G$8:$G$31,MATCH(C96,Items!$A$8:$A$31,0)),"CHECK")="READY",ISNUMBER(E96),E96&gt;0,OR(IFERROR(INDEX(Items!$D$8:$D$31,MATCH(C96,Items!$A$8:$A$31,0)),"")&lt;&gt;"each",MOD(E96,1)=0),F96&lt;&gt;"",OR(AND(IFERROR(INDEX(Items!$C$8:$C$31,MATCH(C96,Items!$A$8:$A$31,0)),"")="Material",OR(D96="RECEIPT",D96="USE",D96="SCRAP",D96="ADJUST_IN",D96="ADJUST_OUT")),AND(IFERROR(INDEX(Items!$C$8:$C$31,MATCH(C96,Items!$A$8:$A$31,0)),"")="Finished",OR(D96="PRODUCE",D96="SALE",D96="RETURN_IN",D96="SCRAP",D96="ADJUST_IN",D96="ADJUST_OUT")))),"READY","CHECK")),"CHECK")</f>
        <v>UNUSED</v>
      </c>
    </row>
    <row r="97" customFormat="false" ht="15" hidden="false" customHeight="false" outlineLevel="0" collapsed="false">
      <c r="A97" s="9"/>
      <c r="B97" s="12"/>
      <c r="C97" s="9"/>
      <c r="D97" s="9"/>
      <c r="E97" s="13"/>
      <c r="F97" s="9"/>
      <c r="G97" s="14" t="str">
        <f aca="false">IF(I97="READY",IF(OR(D97="RECEIPT",D97="PRODUCE",D97="RETURN_IN",D97="ADJUST_IN"),E97,-E97),"—")</f>
        <v>—</v>
      </c>
      <c r="H97" s="14" t="str">
        <f aca="false">IF(I97="READY",IFERROR(INDEX(Items!$E$8:$E$31,MATCH(C97,Items!$A$8:$A$31,0))+SUMIF($C$8:C97,C97,$G$8:G97),"—"),"—")</f>
        <v>—</v>
      </c>
      <c r="I97" s="4" t="str">
        <f aca="false">IFERROR(IF(COUNTA(A97:F97)=0,"UNUSED",IF(AND(A97&lt;&gt;"",A97=TRIM(A97),COUNTIF($A$8:$A$127,A97)=1,ISNUMBER(B97),B97&gt;0,MOD(B97,1)=0,B97&lt;=Summary!$B$6,B97&gt;=MAX($B$8:B96),COUNTIF(Items!$A$8:$A$31,C97)=1,IFERROR(INDEX(Items!$G$8:$G$31,MATCH(C97,Items!$A$8:$A$31,0)),"CHECK")="READY",ISNUMBER(E97),E97&gt;0,OR(IFERROR(INDEX(Items!$D$8:$D$31,MATCH(C97,Items!$A$8:$A$31,0)),"")&lt;&gt;"each",MOD(E97,1)=0),F97&lt;&gt;"",OR(AND(IFERROR(INDEX(Items!$C$8:$C$31,MATCH(C97,Items!$A$8:$A$31,0)),"")="Material",OR(D97="RECEIPT",D97="USE",D97="SCRAP",D97="ADJUST_IN",D97="ADJUST_OUT")),AND(IFERROR(INDEX(Items!$C$8:$C$31,MATCH(C97,Items!$A$8:$A$31,0)),"")="Finished",OR(D97="PRODUCE",D97="SALE",D97="RETURN_IN",D97="SCRAP",D97="ADJUST_IN",D97="ADJUST_OUT")))),"READY","CHECK")),"CHECK")</f>
        <v>UNUSED</v>
      </c>
    </row>
    <row r="98" customFormat="false" ht="15" hidden="false" customHeight="false" outlineLevel="0" collapsed="false">
      <c r="A98" s="9"/>
      <c r="B98" s="12"/>
      <c r="C98" s="9"/>
      <c r="D98" s="9"/>
      <c r="E98" s="13"/>
      <c r="F98" s="9"/>
      <c r="G98" s="14" t="str">
        <f aca="false">IF(I98="READY",IF(OR(D98="RECEIPT",D98="PRODUCE",D98="RETURN_IN",D98="ADJUST_IN"),E98,-E98),"—")</f>
        <v>—</v>
      </c>
      <c r="H98" s="14" t="str">
        <f aca="false">IF(I98="READY",IFERROR(INDEX(Items!$E$8:$E$31,MATCH(C98,Items!$A$8:$A$31,0))+SUMIF($C$8:C98,C98,$G$8:G98),"—"),"—")</f>
        <v>—</v>
      </c>
      <c r="I98" s="4" t="str">
        <f aca="false">IFERROR(IF(COUNTA(A98:F98)=0,"UNUSED",IF(AND(A98&lt;&gt;"",A98=TRIM(A98),COUNTIF($A$8:$A$127,A98)=1,ISNUMBER(B98),B98&gt;0,MOD(B98,1)=0,B98&lt;=Summary!$B$6,B98&gt;=MAX($B$8:B97),COUNTIF(Items!$A$8:$A$31,C98)=1,IFERROR(INDEX(Items!$G$8:$G$31,MATCH(C98,Items!$A$8:$A$31,0)),"CHECK")="READY",ISNUMBER(E98),E98&gt;0,OR(IFERROR(INDEX(Items!$D$8:$D$31,MATCH(C98,Items!$A$8:$A$31,0)),"")&lt;&gt;"each",MOD(E98,1)=0),F98&lt;&gt;"",OR(AND(IFERROR(INDEX(Items!$C$8:$C$31,MATCH(C98,Items!$A$8:$A$31,0)),"")="Material",OR(D98="RECEIPT",D98="USE",D98="SCRAP",D98="ADJUST_IN",D98="ADJUST_OUT")),AND(IFERROR(INDEX(Items!$C$8:$C$31,MATCH(C98,Items!$A$8:$A$31,0)),"")="Finished",OR(D98="PRODUCE",D98="SALE",D98="RETURN_IN",D98="SCRAP",D98="ADJUST_IN",D98="ADJUST_OUT")))),"READY","CHECK")),"CHECK")</f>
        <v>UNUSED</v>
      </c>
    </row>
    <row r="99" customFormat="false" ht="15" hidden="false" customHeight="false" outlineLevel="0" collapsed="false">
      <c r="A99" s="9"/>
      <c r="B99" s="12"/>
      <c r="C99" s="9"/>
      <c r="D99" s="9"/>
      <c r="E99" s="13"/>
      <c r="F99" s="9"/>
      <c r="G99" s="14" t="str">
        <f aca="false">IF(I99="READY",IF(OR(D99="RECEIPT",D99="PRODUCE",D99="RETURN_IN",D99="ADJUST_IN"),E99,-E99),"—")</f>
        <v>—</v>
      </c>
      <c r="H99" s="14" t="str">
        <f aca="false">IF(I99="READY",IFERROR(INDEX(Items!$E$8:$E$31,MATCH(C99,Items!$A$8:$A$31,0))+SUMIF($C$8:C99,C99,$G$8:G99),"—"),"—")</f>
        <v>—</v>
      </c>
      <c r="I99" s="4" t="str">
        <f aca="false">IFERROR(IF(COUNTA(A99:F99)=0,"UNUSED",IF(AND(A99&lt;&gt;"",A99=TRIM(A99),COUNTIF($A$8:$A$127,A99)=1,ISNUMBER(B99),B99&gt;0,MOD(B99,1)=0,B99&lt;=Summary!$B$6,B99&gt;=MAX($B$8:B98),COUNTIF(Items!$A$8:$A$31,C99)=1,IFERROR(INDEX(Items!$G$8:$G$31,MATCH(C99,Items!$A$8:$A$31,0)),"CHECK")="READY",ISNUMBER(E99),E99&gt;0,OR(IFERROR(INDEX(Items!$D$8:$D$31,MATCH(C99,Items!$A$8:$A$31,0)),"")&lt;&gt;"each",MOD(E99,1)=0),F99&lt;&gt;"",OR(AND(IFERROR(INDEX(Items!$C$8:$C$31,MATCH(C99,Items!$A$8:$A$31,0)),"")="Material",OR(D99="RECEIPT",D99="USE",D99="SCRAP",D99="ADJUST_IN",D99="ADJUST_OUT")),AND(IFERROR(INDEX(Items!$C$8:$C$31,MATCH(C99,Items!$A$8:$A$31,0)),"")="Finished",OR(D99="PRODUCE",D99="SALE",D99="RETURN_IN",D99="SCRAP",D99="ADJUST_IN",D99="ADJUST_OUT")))),"READY","CHECK")),"CHECK")</f>
        <v>UNUSED</v>
      </c>
    </row>
    <row r="100" customFormat="false" ht="15" hidden="false" customHeight="false" outlineLevel="0" collapsed="false">
      <c r="A100" s="9"/>
      <c r="B100" s="12"/>
      <c r="C100" s="9"/>
      <c r="D100" s="9"/>
      <c r="E100" s="13"/>
      <c r="F100" s="9"/>
      <c r="G100" s="14" t="str">
        <f aca="false">IF(I100="READY",IF(OR(D100="RECEIPT",D100="PRODUCE",D100="RETURN_IN",D100="ADJUST_IN"),E100,-E100),"—")</f>
        <v>—</v>
      </c>
      <c r="H100" s="14" t="str">
        <f aca="false">IF(I100="READY",IFERROR(INDEX(Items!$E$8:$E$31,MATCH(C100,Items!$A$8:$A$31,0))+SUMIF($C$8:C100,C100,$G$8:G100),"—"),"—")</f>
        <v>—</v>
      </c>
      <c r="I100" s="4" t="str">
        <f aca="false">IFERROR(IF(COUNTA(A100:F100)=0,"UNUSED",IF(AND(A100&lt;&gt;"",A100=TRIM(A100),COUNTIF($A$8:$A$127,A100)=1,ISNUMBER(B100),B100&gt;0,MOD(B100,1)=0,B100&lt;=Summary!$B$6,B100&gt;=MAX($B$8:B99),COUNTIF(Items!$A$8:$A$31,C100)=1,IFERROR(INDEX(Items!$G$8:$G$31,MATCH(C100,Items!$A$8:$A$31,0)),"CHECK")="READY",ISNUMBER(E100),E100&gt;0,OR(IFERROR(INDEX(Items!$D$8:$D$31,MATCH(C100,Items!$A$8:$A$31,0)),"")&lt;&gt;"each",MOD(E100,1)=0),F100&lt;&gt;"",OR(AND(IFERROR(INDEX(Items!$C$8:$C$31,MATCH(C100,Items!$A$8:$A$31,0)),"")="Material",OR(D100="RECEIPT",D100="USE",D100="SCRAP",D100="ADJUST_IN",D100="ADJUST_OUT")),AND(IFERROR(INDEX(Items!$C$8:$C$31,MATCH(C100,Items!$A$8:$A$31,0)),"")="Finished",OR(D100="PRODUCE",D100="SALE",D100="RETURN_IN",D100="SCRAP",D100="ADJUST_IN",D100="ADJUST_OUT")))),"READY","CHECK")),"CHECK")</f>
        <v>UNUSED</v>
      </c>
    </row>
    <row r="101" customFormat="false" ht="15" hidden="false" customHeight="false" outlineLevel="0" collapsed="false">
      <c r="A101" s="9"/>
      <c r="B101" s="12"/>
      <c r="C101" s="9"/>
      <c r="D101" s="9"/>
      <c r="E101" s="13"/>
      <c r="F101" s="9"/>
      <c r="G101" s="14" t="str">
        <f aca="false">IF(I101="READY",IF(OR(D101="RECEIPT",D101="PRODUCE",D101="RETURN_IN",D101="ADJUST_IN"),E101,-E101),"—")</f>
        <v>—</v>
      </c>
      <c r="H101" s="14" t="str">
        <f aca="false">IF(I101="READY",IFERROR(INDEX(Items!$E$8:$E$31,MATCH(C101,Items!$A$8:$A$31,0))+SUMIF($C$8:C101,C101,$G$8:G101),"—"),"—")</f>
        <v>—</v>
      </c>
      <c r="I101" s="4" t="str">
        <f aca="false">IFERROR(IF(COUNTA(A101:F101)=0,"UNUSED",IF(AND(A101&lt;&gt;"",A101=TRIM(A101),COUNTIF($A$8:$A$127,A101)=1,ISNUMBER(B101),B101&gt;0,MOD(B101,1)=0,B101&lt;=Summary!$B$6,B101&gt;=MAX($B$8:B100),COUNTIF(Items!$A$8:$A$31,C101)=1,IFERROR(INDEX(Items!$G$8:$G$31,MATCH(C101,Items!$A$8:$A$31,0)),"CHECK")="READY",ISNUMBER(E101),E101&gt;0,OR(IFERROR(INDEX(Items!$D$8:$D$31,MATCH(C101,Items!$A$8:$A$31,0)),"")&lt;&gt;"each",MOD(E101,1)=0),F101&lt;&gt;"",OR(AND(IFERROR(INDEX(Items!$C$8:$C$31,MATCH(C101,Items!$A$8:$A$31,0)),"")="Material",OR(D101="RECEIPT",D101="USE",D101="SCRAP",D101="ADJUST_IN",D101="ADJUST_OUT")),AND(IFERROR(INDEX(Items!$C$8:$C$31,MATCH(C101,Items!$A$8:$A$31,0)),"")="Finished",OR(D101="PRODUCE",D101="SALE",D101="RETURN_IN",D101="SCRAP",D101="ADJUST_IN",D101="ADJUST_OUT")))),"READY","CHECK")),"CHECK")</f>
        <v>UNUSED</v>
      </c>
    </row>
    <row r="102" customFormat="false" ht="15" hidden="false" customHeight="false" outlineLevel="0" collapsed="false">
      <c r="A102" s="9"/>
      <c r="B102" s="12"/>
      <c r="C102" s="9"/>
      <c r="D102" s="9"/>
      <c r="E102" s="13"/>
      <c r="F102" s="9"/>
      <c r="G102" s="14" t="str">
        <f aca="false">IF(I102="READY",IF(OR(D102="RECEIPT",D102="PRODUCE",D102="RETURN_IN",D102="ADJUST_IN"),E102,-E102),"—")</f>
        <v>—</v>
      </c>
      <c r="H102" s="14" t="str">
        <f aca="false">IF(I102="READY",IFERROR(INDEX(Items!$E$8:$E$31,MATCH(C102,Items!$A$8:$A$31,0))+SUMIF($C$8:C102,C102,$G$8:G102),"—"),"—")</f>
        <v>—</v>
      </c>
      <c r="I102" s="4" t="str">
        <f aca="false">IFERROR(IF(COUNTA(A102:F102)=0,"UNUSED",IF(AND(A102&lt;&gt;"",A102=TRIM(A102),COUNTIF($A$8:$A$127,A102)=1,ISNUMBER(B102),B102&gt;0,MOD(B102,1)=0,B102&lt;=Summary!$B$6,B102&gt;=MAX($B$8:B101),COUNTIF(Items!$A$8:$A$31,C102)=1,IFERROR(INDEX(Items!$G$8:$G$31,MATCH(C102,Items!$A$8:$A$31,0)),"CHECK")="READY",ISNUMBER(E102),E102&gt;0,OR(IFERROR(INDEX(Items!$D$8:$D$31,MATCH(C102,Items!$A$8:$A$31,0)),"")&lt;&gt;"each",MOD(E102,1)=0),F102&lt;&gt;"",OR(AND(IFERROR(INDEX(Items!$C$8:$C$31,MATCH(C102,Items!$A$8:$A$31,0)),"")="Material",OR(D102="RECEIPT",D102="USE",D102="SCRAP",D102="ADJUST_IN",D102="ADJUST_OUT")),AND(IFERROR(INDEX(Items!$C$8:$C$31,MATCH(C102,Items!$A$8:$A$31,0)),"")="Finished",OR(D102="PRODUCE",D102="SALE",D102="RETURN_IN",D102="SCRAP",D102="ADJUST_IN",D102="ADJUST_OUT")))),"READY","CHECK")),"CHECK")</f>
        <v>UNUSED</v>
      </c>
    </row>
    <row r="103" customFormat="false" ht="15" hidden="false" customHeight="false" outlineLevel="0" collapsed="false">
      <c r="A103" s="9"/>
      <c r="B103" s="12"/>
      <c r="C103" s="9"/>
      <c r="D103" s="9"/>
      <c r="E103" s="13"/>
      <c r="F103" s="9"/>
      <c r="G103" s="14" t="str">
        <f aca="false">IF(I103="READY",IF(OR(D103="RECEIPT",D103="PRODUCE",D103="RETURN_IN",D103="ADJUST_IN"),E103,-E103),"—")</f>
        <v>—</v>
      </c>
      <c r="H103" s="14" t="str">
        <f aca="false">IF(I103="READY",IFERROR(INDEX(Items!$E$8:$E$31,MATCH(C103,Items!$A$8:$A$31,0))+SUMIF($C$8:C103,C103,$G$8:G103),"—"),"—")</f>
        <v>—</v>
      </c>
      <c r="I103" s="4" t="str">
        <f aca="false">IFERROR(IF(COUNTA(A103:F103)=0,"UNUSED",IF(AND(A103&lt;&gt;"",A103=TRIM(A103),COUNTIF($A$8:$A$127,A103)=1,ISNUMBER(B103),B103&gt;0,MOD(B103,1)=0,B103&lt;=Summary!$B$6,B103&gt;=MAX($B$8:B102),COUNTIF(Items!$A$8:$A$31,C103)=1,IFERROR(INDEX(Items!$G$8:$G$31,MATCH(C103,Items!$A$8:$A$31,0)),"CHECK")="READY",ISNUMBER(E103),E103&gt;0,OR(IFERROR(INDEX(Items!$D$8:$D$31,MATCH(C103,Items!$A$8:$A$31,0)),"")&lt;&gt;"each",MOD(E103,1)=0),F103&lt;&gt;"",OR(AND(IFERROR(INDEX(Items!$C$8:$C$31,MATCH(C103,Items!$A$8:$A$31,0)),"")="Material",OR(D103="RECEIPT",D103="USE",D103="SCRAP",D103="ADJUST_IN",D103="ADJUST_OUT")),AND(IFERROR(INDEX(Items!$C$8:$C$31,MATCH(C103,Items!$A$8:$A$31,0)),"")="Finished",OR(D103="PRODUCE",D103="SALE",D103="RETURN_IN",D103="SCRAP",D103="ADJUST_IN",D103="ADJUST_OUT")))),"READY","CHECK")),"CHECK")</f>
        <v>UNUSED</v>
      </c>
    </row>
    <row r="104" customFormat="false" ht="15" hidden="false" customHeight="false" outlineLevel="0" collapsed="false">
      <c r="A104" s="9"/>
      <c r="B104" s="12"/>
      <c r="C104" s="9"/>
      <c r="D104" s="9"/>
      <c r="E104" s="13"/>
      <c r="F104" s="9"/>
      <c r="G104" s="14" t="str">
        <f aca="false">IF(I104="READY",IF(OR(D104="RECEIPT",D104="PRODUCE",D104="RETURN_IN",D104="ADJUST_IN"),E104,-E104),"—")</f>
        <v>—</v>
      </c>
      <c r="H104" s="14" t="str">
        <f aca="false">IF(I104="READY",IFERROR(INDEX(Items!$E$8:$E$31,MATCH(C104,Items!$A$8:$A$31,0))+SUMIF($C$8:C104,C104,$G$8:G104),"—"),"—")</f>
        <v>—</v>
      </c>
      <c r="I104" s="4" t="str">
        <f aca="false">IFERROR(IF(COUNTA(A104:F104)=0,"UNUSED",IF(AND(A104&lt;&gt;"",A104=TRIM(A104),COUNTIF($A$8:$A$127,A104)=1,ISNUMBER(B104),B104&gt;0,MOD(B104,1)=0,B104&lt;=Summary!$B$6,B104&gt;=MAX($B$8:B103),COUNTIF(Items!$A$8:$A$31,C104)=1,IFERROR(INDEX(Items!$G$8:$G$31,MATCH(C104,Items!$A$8:$A$31,0)),"CHECK")="READY",ISNUMBER(E104),E104&gt;0,OR(IFERROR(INDEX(Items!$D$8:$D$31,MATCH(C104,Items!$A$8:$A$31,0)),"")&lt;&gt;"each",MOD(E104,1)=0),F104&lt;&gt;"",OR(AND(IFERROR(INDEX(Items!$C$8:$C$31,MATCH(C104,Items!$A$8:$A$31,0)),"")="Material",OR(D104="RECEIPT",D104="USE",D104="SCRAP",D104="ADJUST_IN",D104="ADJUST_OUT")),AND(IFERROR(INDEX(Items!$C$8:$C$31,MATCH(C104,Items!$A$8:$A$31,0)),"")="Finished",OR(D104="PRODUCE",D104="SALE",D104="RETURN_IN",D104="SCRAP",D104="ADJUST_IN",D104="ADJUST_OUT")))),"READY","CHECK")),"CHECK")</f>
        <v>UNUSED</v>
      </c>
    </row>
    <row r="105" customFormat="false" ht="15" hidden="false" customHeight="false" outlineLevel="0" collapsed="false">
      <c r="A105" s="9"/>
      <c r="B105" s="12"/>
      <c r="C105" s="9"/>
      <c r="D105" s="9"/>
      <c r="E105" s="13"/>
      <c r="F105" s="9"/>
      <c r="G105" s="14" t="str">
        <f aca="false">IF(I105="READY",IF(OR(D105="RECEIPT",D105="PRODUCE",D105="RETURN_IN",D105="ADJUST_IN"),E105,-E105),"—")</f>
        <v>—</v>
      </c>
      <c r="H105" s="14" t="str">
        <f aca="false">IF(I105="READY",IFERROR(INDEX(Items!$E$8:$E$31,MATCH(C105,Items!$A$8:$A$31,0))+SUMIF($C$8:C105,C105,$G$8:G105),"—"),"—")</f>
        <v>—</v>
      </c>
      <c r="I105" s="4" t="str">
        <f aca="false">IFERROR(IF(COUNTA(A105:F105)=0,"UNUSED",IF(AND(A105&lt;&gt;"",A105=TRIM(A105),COUNTIF($A$8:$A$127,A105)=1,ISNUMBER(B105),B105&gt;0,MOD(B105,1)=0,B105&lt;=Summary!$B$6,B105&gt;=MAX($B$8:B104),COUNTIF(Items!$A$8:$A$31,C105)=1,IFERROR(INDEX(Items!$G$8:$G$31,MATCH(C105,Items!$A$8:$A$31,0)),"CHECK")="READY",ISNUMBER(E105),E105&gt;0,OR(IFERROR(INDEX(Items!$D$8:$D$31,MATCH(C105,Items!$A$8:$A$31,0)),"")&lt;&gt;"each",MOD(E105,1)=0),F105&lt;&gt;"",OR(AND(IFERROR(INDEX(Items!$C$8:$C$31,MATCH(C105,Items!$A$8:$A$31,0)),"")="Material",OR(D105="RECEIPT",D105="USE",D105="SCRAP",D105="ADJUST_IN",D105="ADJUST_OUT")),AND(IFERROR(INDEX(Items!$C$8:$C$31,MATCH(C105,Items!$A$8:$A$31,0)),"")="Finished",OR(D105="PRODUCE",D105="SALE",D105="RETURN_IN",D105="SCRAP",D105="ADJUST_IN",D105="ADJUST_OUT")))),"READY","CHECK")),"CHECK")</f>
        <v>UNUSED</v>
      </c>
    </row>
    <row r="106" customFormat="false" ht="15" hidden="false" customHeight="false" outlineLevel="0" collapsed="false">
      <c r="A106" s="9"/>
      <c r="B106" s="12"/>
      <c r="C106" s="9"/>
      <c r="D106" s="9"/>
      <c r="E106" s="13"/>
      <c r="F106" s="9"/>
      <c r="G106" s="14" t="str">
        <f aca="false">IF(I106="READY",IF(OR(D106="RECEIPT",D106="PRODUCE",D106="RETURN_IN",D106="ADJUST_IN"),E106,-E106),"—")</f>
        <v>—</v>
      </c>
      <c r="H106" s="14" t="str">
        <f aca="false">IF(I106="READY",IFERROR(INDEX(Items!$E$8:$E$31,MATCH(C106,Items!$A$8:$A$31,0))+SUMIF($C$8:C106,C106,$G$8:G106),"—"),"—")</f>
        <v>—</v>
      </c>
      <c r="I106" s="4" t="str">
        <f aca="false">IFERROR(IF(COUNTA(A106:F106)=0,"UNUSED",IF(AND(A106&lt;&gt;"",A106=TRIM(A106),COUNTIF($A$8:$A$127,A106)=1,ISNUMBER(B106),B106&gt;0,MOD(B106,1)=0,B106&lt;=Summary!$B$6,B106&gt;=MAX($B$8:B105),COUNTIF(Items!$A$8:$A$31,C106)=1,IFERROR(INDEX(Items!$G$8:$G$31,MATCH(C106,Items!$A$8:$A$31,0)),"CHECK")="READY",ISNUMBER(E106),E106&gt;0,OR(IFERROR(INDEX(Items!$D$8:$D$31,MATCH(C106,Items!$A$8:$A$31,0)),"")&lt;&gt;"each",MOD(E106,1)=0),F106&lt;&gt;"",OR(AND(IFERROR(INDEX(Items!$C$8:$C$31,MATCH(C106,Items!$A$8:$A$31,0)),"")="Material",OR(D106="RECEIPT",D106="USE",D106="SCRAP",D106="ADJUST_IN",D106="ADJUST_OUT")),AND(IFERROR(INDEX(Items!$C$8:$C$31,MATCH(C106,Items!$A$8:$A$31,0)),"")="Finished",OR(D106="PRODUCE",D106="SALE",D106="RETURN_IN",D106="SCRAP",D106="ADJUST_IN",D106="ADJUST_OUT")))),"READY","CHECK")),"CHECK")</f>
        <v>UNUSED</v>
      </c>
    </row>
    <row r="107" customFormat="false" ht="15" hidden="false" customHeight="false" outlineLevel="0" collapsed="false">
      <c r="A107" s="9"/>
      <c r="B107" s="12"/>
      <c r="C107" s="9"/>
      <c r="D107" s="9"/>
      <c r="E107" s="13"/>
      <c r="F107" s="9"/>
      <c r="G107" s="14" t="str">
        <f aca="false">IF(I107="READY",IF(OR(D107="RECEIPT",D107="PRODUCE",D107="RETURN_IN",D107="ADJUST_IN"),E107,-E107),"—")</f>
        <v>—</v>
      </c>
      <c r="H107" s="14" t="str">
        <f aca="false">IF(I107="READY",IFERROR(INDEX(Items!$E$8:$E$31,MATCH(C107,Items!$A$8:$A$31,0))+SUMIF($C$8:C107,C107,$G$8:G107),"—"),"—")</f>
        <v>—</v>
      </c>
      <c r="I107" s="4" t="str">
        <f aca="false">IFERROR(IF(COUNTA(A107:F107)=0,"UNUSED",IF(AND(A107&lt;&gt;"",A107=TRIM(A107),COUNTIF($A$8:$A$127,A107)=1,ISNUMBER(B107),B107&gt;0,MOD(B107,1)=0,B107&lt;=Summary!$B$6,B107&gt;=MAX($B$8:B106),COUNTIF(Items!$A$8:$A$31,C107)=1,IFERROR(INDEX(Items!$G$8:$G$31,MATCH(C107,Items!$A$8:$A$31,0)),"CHECK")="READY",ISNUMBER(E107),E107&gt;0,OR(IFERROR(INDEX(Items!$D$8:$D$31,MATCH(C107,Items!$A$8:$A$31,0)),"")&lt;&gt;"each",MOD(E107,1)=0),F107&lt;&gt;"",OR(AND(IFERROR(INDEX(Items!$C$8:$C$31,MATCH(C107,Items!$A$8:$A$31,0)),"")="Material",OR(D107="RECEIPT",D107="USE",D107="SCRAP",D107="ADJUST_IN",D107="ADJUST_OUT")),AND(IFERROR(INDEX(Items!$C$8:$C$31,MATCH(C107,Items!$A$8:$A$31,0)),"")="Finished",OR(D107="PRODUCE",D107="SALE",D107="RETURN_IN",D107="SCRAP",D107="ADJUST_IN",D107="ADJUST_OUT")))),"READY","CHECK")),"CHECK")</f>
        <v>UNUSED</v>
      </c>
    </row>
    <row r="108" customFormat="false" ht="15" hidden="false" customHeight="false" outlineLevel="0" collapsed="false">
      <c r="A108" s="9"/>
      <c r="B108" s="12"/>
      <c r="C108" s="9"/>
      <c r="D108" s="9"/>
      <c r="E108" s="13"/>
      <c r="F108" s="9"/>
      <c r="G108" s="14" t="str">
        <f aca="false">IF(I108="READY",IF(OR(D108="RECEIPT",D108="PRODUCE",D108="RETURN_IN",D108="ADJUST_IN"),E108,-E108),"—")</f>
        <v>—</v>
      </c>
      <c r="H108" s="14" t="str">
        <f aca="false">IF(I108="READY",IFERROR(INDEX(Items!$E$8:$E$31,MATCH(C108,Items!$A$8:$A$31,0))+SUMIF($C$8:C108,C108,$G$8:G108),"—"),"—")</f>
        <v>—</v>
      </c>
      <c r="I108" s="4" t="str">
        <f aca="false">IFERROR(IF(COUNTA(A108:F108)=0,"UNUSED",IF(AND(A108&lt;&gt;"",A108=TRIM(A108),COUNTIF($A$8:$A$127,A108)=1,ISNUMBER(B108),B108&gt;0,MOD(B108,1)=0,B108&lt;=Summary!$B$6,B108&gt;=MAX($B$8:B107),COUNTIF(Items!$A$8:$A$31,C108)=1,IFERROR(INDEX(Items!$G$8:$G$31,MATCH(C108,Items!$A$8:$A$31,0)),"CHECK")="READY",ISNUMBER(E108),E108&gt;0,OR(IFERROR(INDEX(Items!$D$8:$D$31,MATCH(C108,Items!$A$8:$A$31,0)),"")&lt;&gt;"each",MOD(E108,1)=0),F108&lt;&gt;"",OR(AND(IFERROR(INDEX(Items!$C$8:$C$31,MATCH(C108,Items!$A$8:$A$31,0)),"")="Material",OR(D108="RECEIPT",D108="USE",D108="SCRAP",D108="ADJUST_IN",D108="ADJUST_OUT")),AND(IFERROR(INDEX(Items!$C$8:$C$31,MATCH(C108,Items!$A$8:$A$31,0)),"")="Finished",OR(D108="PRODUCE",D108="SALE",D108="RETURN_IN",D108="SCRAP",D108="ADJUST_IN",D108="ADJUST_OUT")))),"READY","CHECK")),"CHECK")</f>
        <v>UNUSED</v>
      </c>
    </row>
    <row r="109" customFormat="false" ht="15" hidden="false" customHeight="false" outlineLevel="0" collapsed="false">
      <c r="A109" s="9"/>
      <c r="B109" s="12"/>
      <c r="C109" s="9"/>
      <c r="D109" s="9"/>
      <c r="E109" s="13"/>
      <c r="F109" s="9"/>
      <c r="G109" s="14" t="str">
        <f aca="false">IF(I109="READY",IF(OR(D109="RECEIPT",D109="PRODUCE",D109="RETURN_IN",D109="ADJUST_IN"),E109,-E109),"—")</f>
        <v>—</v>
      </c>
      <c r="H109" s="14" t="str">
        <f aca="false">IF(I109="READY",IFERROR(INDEX(Items!$E$8:$E$31,MATCH(C109,Items!$A$8:$A$31,0))+SUMIF($C$8:C109,C109,$G$8:G109),"—"),"—")</f>
        <v>—</v>
      </c>
      <c r="I109" s="4" t="str">
        <f aca="false">IFERROR(IF(COUNTA(A109:F109)=0,"UNUSED",IF(AND(A109&lt;&gt;"",A109=TRIM(A109),COUNTIF($A$8:$A$127,A109)=1,ISNUMBER(B109),B109&gt;0,MOD(B109,1)=0,B109&lt;=Summary!$B$6,B109&gt;=MAX($B$8:B108),COUNTIF(Items!$A$8:$A$31,C109)=1,IFERROR(INDEX(Items!$G$8:$G$31,MATCH(C109,Items!$A$8:$A$31,0)),"CHECK")="READY",ISNUMBER(E109),E109&gt;0,OR(IFERROR(INDEX(Items!$D$8:$D$31,MATCH(C109,Items!$A$8:$A$31,0)),"")&lt;&gt;"each",MOD(E109,1)=0),F109&lt;&gt;"",OR(AND(IFERROR(INDEX(Items!$C$8:$C$31,MATCH(C109,Items!$A$8:$A$31,0)),"")="Material",OR(D109="RECEIPT",D109="USE",D109="SCRAP",D109="ADJUST_IN",D109="ADJUST_OUT")),AND(IFERROR(INDEX(Items!$C$8:$C$31,MATCH(C109,Items!$A$8:$A$31,0)),"")="Finished",OR(D109="PRODUCE",D109="SALE",D109="RETURN_IN",D109="SCRAP",D109="ADJUST_IN",D109="ADJUST_OUT")))),"READY","CHECK")),"CHECK")</f>
        <v>UNUSED</v>
      </c>
    </row>
    <row r="110" customFormat="false" ht="15" hidden="false" customHeight="false" outlineLevel="0" collapsed="false">
      <c r="A110" s="9"/>
      <c r="B110" s="12"/>
      <c r="C110" s="9"/>
      <c r="D110" s="9"/>
      <c r="E110" s="13"/>
      <c r="F110" s="9"/>
      <c r="G110" s="14" t="str">
        <f aca="false">IF(I110="READY",IF(OR(D110="RECEIPT",D110="PRODUCE",D110="RETURN_IN",D110="ADJUST_IN"),E110,-E110),"—")</f>
        <v>—</v>
      </c>
      <c r="H110" s="14" t="str">
        <f aca="false">IF(I110="READY",IFERROR(INDEX(Items!$E$8:$E$31,MATCH(C110,Items!$A$8:$A$31,0))+SUMIF($C$8:C110,C110,$G$8:G110),"—"),"—")</f>
        <v>—</v>
      </c>
      <c r="I110" s="4" t="str">
        <f aca="false">IFERROR(IF(COUNTA(A110:F110)=0,"UNUSED",IF(AND(A110&lt;&gt;"",A110=TRIM(A110),COUNTIF($A$8:$A$127,A110)=1,ISNUMBER(B110),B110&gt;0,MOD(B110,1)=0,B110&lt;=Summary!$B$6,B110&gt;=MAX($B$8:B109),COUNTIF(Items!$A$8:$A$31,C110)=1,IFERROR(INDEX(Items!$G$8:$G$31,MATCH(C110,Items!$A$8:$A$31,0)),"CHECK")="READY",ISNUMBER(E110),E110&gt;0,OR(IFERROR(INDEX(Items!$D$8:$D$31,MATCH(C110,Items!$A$8:$A$31,0)),"")&lt;&gt;"each",MOD(E110,1)=0),F110&lt;&gt;"",OR(AND(IFERROR(INDEX(Items!$C$8:$C$31,MATCH(C110,Items!$A$8:$A$31,0)),"")="Material",OR(D110="RECEIPT",D110="USE",D110="SCRAP",D110="ADJUST_IN",D110="ADJUST_OUT")),AND(IFERROR(INDEX(Items!$C$8:$C$31,MATCH(C110,Items!$A$8:$A$31,0)),"")="Finished",OR(D110="PRODUCE",D110="SALE",D110="RETURN_IN",D110="SCRAP",D110="ADJUST_IN",D110="ADJUST_OUT")))),"READY","CHECK")),"CHECK")</f>
        <v>UNUSED</v>
      </c>
    </row>
    <row r="111" customFormat="false" ht="15" hidden="false" customHeight="false" outlineLevel="0" collapsed="false">
      <c r="A111" s="9"/>
      <c r="B111" s="12"/>
      <c r="C111" s="9"/>
      <c r="D111" s="9"/>
      <c r="E111" s="13"/>
      <c r="F111" s="9"/>
      <c r="G111" s="14" t="str">
        <f aca="false">IF(I111="READY",IF(OR(D111="RECEIPT",D111="PRODUCE",D111="RETURN_IN",D111="ADJUST_IN"),E111,-E111),"—")</f>
        <v>—</v>
      </c>
      <c r="H111" s="14" t="str">
        <f aca="false">IF(I111="READY",IFERROR(INDEX(Items!$E$8:$E$31,MATCH(C111,Items!$A$8:$A$31,0))+SUMIF($C$8:C111,C111,$G$8:G111),"—"),"—")</f>
        <v>—</v>
      </c>
      <c r="I111" s="4" t="str">
        <f aca="false">IFERROR(IF(COUNTA(A111:F111)=0,"UNUSED",IF(AND(A111&lt;&gt;"",A111=TRIM(A111),COUNTIF($A$8:$A$127,A111)=1,ISNUMBER(B111),B111&gt;0,MOD(B111,1)=0,B111&lt;=Summary!$B$6,B111&gt;=MAX($B$8:B110),COUNTIF(Items!$A$8:$A$31,C111)=1,IFERROR(INDEX(Items!$G$8:$G$31,MATCH(C111,Items!$A$8:$A$31,0)),"CHECK")="READY",ISNUMBER(E111),E111&gt;0,OR(IFERROR(INDEX(Items!$D$8:$D$31,MATCH(C111,Items!$A$8:$A$31,0)),"")&lt;&gt;"each",MOD(E111,1)=0),F111&lt;&gt;"",OR(AND(IFERROR(INDEX(Items!$C$8:$C$31,MATCH(C111,Items!$A$8:$A$31,0)),"")="Material",OR(D111="RECEIPT",D111="USE",D111="SCRAP",D111="ADJUST_IN",D111="ADJUST_OUT")),AND(IFERROR(INDEX(Items!$C$8:$C$31,MATCH(C111,Items!$A$8:$A$31,0)),"")="Finished",OR(D111="PRODUCE",D111="SALE",D111="RETURN_IN",D111="SCRAP",D111="ADJUST_IN",D111="ADJUST_OUT")))),"READY","CHECK")),"CHECK")</f>
        <v>UNUSED</v>
      </c>
    </row>
    <row r="112" customFormat="false" ht="15" hidden="false" customHeight="false" outlineLevel="0" collapsed="false">
      <c r="A112" s="9"/>
      <c r="B112" s="12"/>
      <c r="C112" s="9"/>
      <c r="D112" s="9"/>
      <c r="E112" s="13"/>
      <c r="F112" s="9"/>
      <c r="G112" s="14" t="str">
        <f aca="false">IF(I112="READY",IF(OR(D112="RECEIPT",D112="PRODUCE",D112="RETURN_IN",D112="ADJUST_IN"),E112,-E112),"—")</f>
        <v>—</v>
      </c>
      <c r="H112" s="14" t="str">
        <f aca="false">IF(I112="READY",IFERROR(INDEX(Items!$E$8:$E$31,MATCH(C112,Items!$A$8:$A$31,0))+SUMIF($C$8:C112,C112,$G$8:G112),"—"),"—")</f>
        <v>—</v>
      </c>
      <c r="I112" s="4" t="str">
        <f aca="false">IFERROR(IF(COUNTA(A112:F112)=0,"UNUSED",IF(AND(A112&lt;&gt;"",A112=TRIM(A112),COUNTIF($A$8:$A$127,A112)=1,ISNUMBER(B112),B112&gt;0,MOD(B112,1)=0,B112&lt;=Summary!$B$6,B112&gt;=MAX($B$8:B111),COUNTIF(Items!$A$8:$A$31,C112)=1,IFERROR(INDEX(Items!$G$8:$G$31,MATCH(C112,Items!$A$8:$A$31,0)),"CHECK")="READY",ISNUMBER(E112),E112&gt;0,OR(IFERROR(INDEX(Items!$D$8:$D$31,MATCH(C112,Items!$A$8:$A$31,0)),"")&lt;&gt;"each",MOD(E112,1)=0),F112&lt;&gt;"",OR(AND(IFERROR(INDEX(Items!$C$8:$C$31,MATCH(C112,Items!$A$8:$A$31,0)),"")="Material",OR(D112="RECEIPT",D112="USE",D112="SCRAP",D112="ADJUST_IN",D112="ADJUST_OUT")),AND(IFERROR(INDEX(Items!$C$8:$C$31,MATCH(C112,Items!$A$8:$A$31,0)),"")="Finished",OR(D112="PRODUCE",D112="SALE",D112="RETURN_IN",D112="SCRAP",D112="ADJUST_IN",D112="ADJUST_OUT")))),"READY","CHECK")),"CHECK")</f>
        <v>UNUSED</v>
      </c>
    </row>
    <row r="113" customFormat="false" ht="15" hidden="false" customHeight="false" outlineLevel="0" collapsed="false">
      <c r="A113" s="9"/>
      <c r="B113" s="12"/>
      <c r="C113" s="9"/>
      <c r="D113" s="9"/>
      <c r="E113" s="13"/>
      <c r="F113" s="9"/>
      <c r="G113" s="14" t="str">
        <f aca="false">IF(I113="READY",IF(OR(D113="RECEIPT",D113="PRODUCE",D113="RETURN_IN",D113="ADJUST_IN"),E113,-E113),"—")</f>
        <v>—</v>
      </c>
      <c r="H113" s="14" t="str">
        <f aca="false">IF(I113="READY",IFERROR(INDEX(Items!$E$8:$E$31,MATCH(C113,Items!$A$8:$A$31,0))+SUMIF($C$8:C113,C113,$G$8:G113),"—"),"—")</f>
        <v>—</v>
      </c>
      <c r="I113" s="4" t="str">
        <f aca="false">IFERROR(IF(COUNTA(A113:F113)=0,"UNUSED",IF(AND(A113&lt;&gt;"",A113=TRIM(A113),COUNTIF($A$8:$A$127,A113)=1,ISNUMBER(B113),B113&gt;0,MOD(B113,1)=0,B113&lt;=Summary!$B$6,B113&gt;=MAX($B$8:B112),COUNTIF(Items!$A$8:$A$31,C113)=1,IFERROR(INDEX(Items!$G$8:$G$31,MATCH(C113,Items!$A$8:$A$31,0)),"CHECK")="READY",ISNUMBER(E113),E113&gt;0,OR(IFERROR(INDEX(Items!$D$8:$D$31,MATCH(C113,Items!$A$8:$A$31,0)),"")&lt;&gt;"each",MOD(E113,1)=0),F113&lt;&gt;"",OR(AND(IFERROR(INDEX(Items!$C$8:$C$31,MATCH(C113,Items!$A$8:$A$31,0)),"")="Material",OR(D113="RECEIPT",D113="USE",D113="SCRAP",D113="ADJUST_IN",D113="ADJUST_OUT")),AND(IFERROR(INDEX(Items!$C$8:$C$31,MATCH(C113,Items!$A$8:$A$31,0)),"")="Finished",OR(D113="PRODUCE",D113="SALE",D113="RETURN_IN",D113="SCRAP",D113="ADJUST_IN",D113="ADJUST_OUT")))),"READY","CHECK")),"CHECK")</f>
        <v>UNUSED</v>
      </c>
    </row>
    <row r="114" customFormat="false" ht="15" hidden="false" customHeight="false" outlineLevel="0" collapsed="false">
      <c r="A114" s="9"/>
      <c r="B114" s="12"/>
      <c r="C114" s="9"/>
      <c r="D114" s="9"/>
      <c r="E114" s="13"/>
      <c r="F114" s="9"/>
      <c r="G114" s="14" t="str">
        <f aca="false">IF(I114="READY",IF(OR(D114="RECEIPT",D114="PRODUCE",D114="RETURN_IN",D114="ADJUST_IN"),E114,-E114),"—")</f>
        <v>—</v>
      </c>
      <c r="H114" s="14" t="str">
        <f aca="false">IF(I114="READY",IFERROR(INDEX(Items!$E$8:$E$31,MATCH(C114,Items!$A$8:$A$31,0))+SUMIF($C$8:C114,C114,$G$8:G114),"—"),"—")</f>
        <v>—</v>
      </c>
      <c r="I114" s="4" t="str">
        <f aca="false">IFERROR(IF(COUNTA(A114:F114)=0,"UNUSED",IF(AND(A114&lt;&gt;"",A114=TRIM(A114),COUNTIF($A$8:$A$127,A114)=1,ISNUMBER(B114),B114&gt;0,MOD(B114,1)=0,B114&lt;=Summary!$B$6,B114&gt;=MAX($B$8:B113),COUNTIF(Items!$A$8:$A$31,C114)=1,IFERROR(INDEX(Items!$G$8:$G$31,MATCH(C114,Items!$A$8:$A$31,0)),"CHECK")="READY",ISNUMBER(E114),E114&gt;0,OR(IFERROR(INDEX(Items!$D$8:$D$31,MATCH(C114,Items!$A$8:$A$31,0)),"")&lt;&gt;"each",MOD(E114,1)=0),F114&lt;&gt;"",OR(AND(IFERROR(INDEX(Items!$C$8:$C$31,MATCH(C114,Items!$A$8:$A$31,0)),"")="Material",OR(D114="RECEIPT",D114="USE",D114="SCRAP",D114="ADJUST_IN",D114="ADJUST_OUT")),AND(IFERROR(INDEX(Items!$C$8:$C$31,MATCH(C114,Items!$A$8:$A$31,0)),"")="Finished",OR(D114="PRODUCE",D114="SALE",D114="RETURN_IN",D114="SCRAP",D114="ADJUST_IN",D114="ADJUST_OUT")))),"READY","CHECK")),"CHECK")</f>
        <v>UNUSED</v>
      </c>
    </row>
    <row r="115" customFormat="false" ht="15" hidden="false" customHeight="false" outlineLevel="0" collapsed="false">
      <c r="A115" s="9"/>
      <c r="B115" s="12"/>
      <c r="C115" s="9"/>
      <c r="D115" s="9"/>
      <c r="E115" s="13"/>
      <c r="F115" s="9"/>
      <c r="G115" s="14" t="str">
        <f aca="false">IF(I115="READY",IF(OR(D115="RECEIPT",D115="PRODUCE",D115="RETURN_IN",D115="ADJUST_IN"),E115,-E115),"—")</f>
        <v>—</v>
      </c>
      <c r="H115" s="14" t="str">
        <f aca="false">IF(I115="READY",IFERROR(INDEX(Items!$E$8:$E$31,MATCH(C115,Items!$A$8:$A$31,0))+SUMIF($C$8:C115,C115,$G$8:G115),"—"),"—")</f>
        <v>—</v>
      </c>
      <c r="I115" s="4" t="str">
        <f aca="false">IFERROR(IF(COUNTA(A115:F115)=0,"UNUSED",IF(AND(A115&lt;&gt;"",A115=TRIM(A115),COUNTIF($A$8:$A$127,A115)=1,ISNUMBER(B115),B115&gt;0,MOD(B115,1)=0,B115&lt;=Summary!$B$6,B115&gt;=MAX($B$8:B114),COUNTIF(Items!$A$8:$A$31,C115)=1,IFERROR(INDEX(Items!$G$8:$G$31,MATCH(C115,Items!$A$8:$A$31,0)),"CHECK")="READY",ISNUMBER(E115),E115&gt;0,OR(IFERROR(INDEX(Items!$D$8:$D$31,MATCH(C115,Items!$A$8:$A$31,0)),"")&lt;&gt;"each",MOD(E115,1)=0),F115&lt;&gt;"",OR(AND(IFERROR(INDEX(Items!$C$8:$C$31,MATCH(C115,Items!$A$8:$A$31,0)),"")="Material",OR(D115="RECEIPT",D115="USE",D115="SCRAP",D115="ADJUST_IN",D115="ADJUST_OUT")),AND(IFERROR(INDEX(Items!$C$8:$C$31,MATCH(C115,Items!$A$8:$A$31,0)),"")="Finished",OR(D115="PRODUCE",D115="SALE",D115="RETURN_IN",D115="SCRAP",D115="ADJUST_IN",D115="ADJUST_OUT")))),"READY","CHECK")),"CHECK")</f>
        <v>UNUSED</v>
      </c>
    </row>
    <row r="116" customFormat="false" ht="15" hidden="false" customHeight="false" outlineLevel="0" collapsed="false">
      <c r="A116" s="9"/>
      <c r="B116" s="12"/>
      <c r="C116" s="9"/>
      <c r="D116" s="9"/>
      <c r="E116" s="13"/>
      <c r="F116" s="9"/>
      <c r="G116" s="14" t="str">
        <f aca="false">IF(I116="READY",IF(OR(D116="RECEIPT",D116="PRODUCE",D116="RETURN_IN",D116="ADJUST_IN"),E116,-E116),"—")</f>
        <v>—</v>
      </c>
      <c r="H116" s="14" t="str">
        <f aca="false">IF(I116="READY",IFERROR(INDEX(Items!$E$8:$E$31,MATCH(C116,Items!$A$8:$A$31,0))+SUMIF($C$8:C116,C116,$G$8:G116),"—"),"—")</f>
        <v>—</v>
      </c>
      <c r="I116" s="4" t="str">
        <f aca="false">IFERROR(IF(COUNTA(A116:F116)=0,"UNUSED",IF(AND(A116&lt;&gt;"",A116=TRIM(A116),COUNTIF($A$8:$A$127,A116)=1,ISNUMBER(B116),B116&gt;0,MOD(B116,1)=0,B116&lt;=Summary!$B$6,B116&gt;=MAX($B$8:B115),COUNTIF(Items!$A$8:$A$31,C116)=1,IFERROR(INDEX(Items!$G$8:$G$31,MATCH(C116,Items!$A$8:$A$31,0)),"CHECK")="READY",ISNUMBER(E116),E116&gt;0,OR(IFERROR(INDEX(Items!$D$8:$D$31,MATCH(C116,Items!$A$8:$A$31,0)),"")&lt;&gt;"each",MOD(E116,1)=0),F116&lt;&gt;"",OR(AND(IFERROR(INDEX(Items!$C$8:$C$31,MATCH(C116,Items!$A$8:$A$31,0)),"")="Material",OR(D116="RECEIPT",D116="USE",D116="SCRAP",D116="ADJUST_IN",D116="ADJUST_OUT")),AND(IFERROR(INDEX(Items!$C$8:$C$31,MATCH(C116,Items!$A$8:$A$31,0)),"")="Finished",OR(D116="PRODUCE",D116="SALE",D116="RETURN_IN",D116="SCRAP",D116="ADJUST_IN",D116="ADJUST_OUT")))),"READY","CHECK")),"CHECK")</f>
        <v>UNUSED</v>
      </c>
    </row>
    <row r="117" customFormat="false" ht="15" hidden="false" customHeight="false" outlineLevel="0" collapsed="false">
      <c r="A117" s="9"/>
      <c r="B117" s="12"/>
      <c r="C117" s="9"/>
      <c r="D117" s="9"/>
      <c r="E117" s="13"/>
      <c r="F117" s="9"/>
      <c r="G117" s="14" t="str">
        <f aca="false">IF(I117="READY",IF(OR(D117="RECEIPT",D117="PRODUCE",D117="RETURN_IN",D117="ADJUST_IN"),E117,-E117),"—")</f>
        <v>—</v>
      </c>
      <c r="H117" s="14" t="str">
        <f aca="false">IF(I117="READY",IFERROR(INDEX(Items!$E$8:$E$31,MATCH(C117,Items!$A$8:$A$31,0))+SUMIF($C$8:C117,C117,$G$8:G117),"—"),"—")</f>
        <v>—</v>
      </c>
      <c r="I117" s="4" t="str">
        <f aca="false">IFERROR(IF(COUNTA(A117:F117)=0,"UNUSED",IF(AND(A117&lt;&gt;"",A117=TRIM(A117),COUNTIF($A$8:$A$127,A117)=1,ISNUMBER(B117),B117&gt;0,MOD(B117,1)=0,B117&lt;=Summary!$B$6,B117&gt;=MAX($B$8:B116),COUNTIF(Items!$A$8:$A$31,C117)=1,IFERROR(INDEX(Items!$G$8:$G$31,MATCH(C117,Items!$A$8:$A$31,0)),"CHECK")="READY",ISNUMBER(E117),E117&gt;0,OR(IFERROR(INDEX(Items!$D$8:$D$31,MATCH(C117,Items!$A$8:$A$31,0)),"")&lt;&gt;"each",MOD(E117,1)=0),F117&lt;&gt;"",OR(AND(IFERROR(INDEX(Items!$C$8:$C$31,MATCH(C117,Items!$A$8:$A$31,0)),"")="Material",OR(D117="RECEIPT",D117="USE",D117="SCRAP",D117="ADJUST_IN",D117="ADJUST_OUT")),AND(IFERROR(INDEX(Items!$C$8:$C$31,MATCH(C117,Items!$A$8:$A$31,0)),"")="Finished",OR(D117="PRODUCE",D117="SALE",D117="RETURN_IN",D117="SCRAP",D117="ADJUST_IN",D117="ADJUST_OUT")))),"READY","CHECK")),"CHECK")</f>
        <v>UNUSED</v>
      </c>
    </row>
    <row r="118" customFormat="false" ht="15" hidden="false" customHeight="false" outlineLevel="0" collapsed="false">
      <c r="A118" s="9"/>
      <c r="B118" s="12"/>
      <c r="C118" s="9"/>
      <c r="D118" s="9"/>
      <c r="E118" s="13"/>
      <c r="F118" s="9"/>
      <c r="G118" s="14" t="str">
        <f aca="false">IF(I118="READY",IF(OR(D118="RECEIPT",D118="PRODUCE",D118="RETURN_IN",D118="ADJUST_IN"),E118,-E118),"—")</f>
        <v>—</v>
      </c>
      <c r="H118" s="14" t="str">
        <f aca="false">IF(I118="READY",IFERROR(INDEX(Items!$E$8:$E$31,MATCH(C118,Items!$A$8:$A$31,0))+SUMIF($C$8:C118,C118,$G$8:G118),"—"),"—")</f>
        <v>—</v>
      </c>
      <c r="I118" s="4" t="str">
        <f aca="false">IFERROR(IF(COUNTA(A118:F118)=0,"UNUSED",IF(AND(A118&lt;&gt;"",A118=TRIM(A118),COUNTIF($A$8:$A$127,A118)=1,ISNUMBER(B118),B118&gt;0,MOD(B118,1)=0,B118&lt;=Summary!$B$6,B118&gt;=MAX($B$8:B117),COUNTIF(Items!$A$8:$A$31,C118)=1,IFERROR(INDEX(Items!$G$8:$G$31,MATCH(C118,Items!$A$8:$A$31,0)),"CHECK")="READY",ISNUMBER(E118),E118&gt;0,OR(IFERROR(INDEX(Items!$D$8:$D$31,MATCH(C118,Items!$A$8:$A$31,0)),"")&lt;&gt;"each",MOD(E118,1)=0),F118&lt;&gt;"",OR(AND(IFERROR(INDEX(Items!$C$8:$C$31,MATCH(C118,Items!$A$8:$A$31,0)),"")="Material",OR(D118="RECEIPT",D118="USE",D118="SCRAP",D118="ADJUST_IN",D118="ADJUST_OUT")),AND(IFERROR(INDEX(Items!$C$8:$C$31,MATCH(C118,Items!$A$8:$A$31,0)),"")="Finished",OR(D118="PRODUCE",D118="SALE",D118="RETURN_IN",D118="SCRAP",D118="ADJUST_IN",D118="ADJUST_OUT")))),"READY","CHECK")),"CHECK")</f>
        <v>UNUSED</v>
      </c>
    </row>
    <row r="119" customFormat="false" ht="15" hidden="false" customHeight="false" outlineLevel="0" collapsed="false">
      <c r="A119" s="9"/>
      <c r="B119" s="12"/>
      <c r="C119" s="9"/>
      <c r="D119" s="9"/>
      <c r="E119" s="13"/>
      <c r="F119" s="9"/>
      <c r="G119" s="14" t="str">
        <f aca="false">IF(I119="READY",IF(OR(D119="RECEIPT",D119="PRODUCE",D119="RETURN_IN",D119="ADJUST_IN"),E119,-E119),"—")</f>
        <v>—</v>
      </c>
      <c r="H119" s="14" t="str">
        <f aca="false">IF(I119="READY",IFERROR(INDEX(Items!$E$8:$E$31,MATCH(C119,Items!$A$8:$A$31,0))+SUMIF($C$8:C119,C119,$G$8:G119),"—"),"—")</f>
        <v>—</v>
      </c>
      <c r="I119" s="4" t="str">
        <f aca="false">IFERROR(IF(COUNTA(A119:F119)=0,"UNUSED",IF(AND(A119&lt;&gt;"",A119=TRIM(A119),COUNTIF($A$8:$A$127,A119)=1,ISNUMBER(B119),B119&gt;0,MOD(B119,1)=0,B119&lt;=Summary!$B$6,B119&gt;=MAX($B$8:B118),COUNTIF(Items!$A$8:$A$31,C119)=1,IFERROR(INDEX(Items!$G$8:$G$31,MATCH(C119,Items!$A$8:$A$31,0)),"CHECK")="READY",ISNUMBER(E119),E119&gt;0,OR(IFERROR(INDEX(Items!$D$8:$D$31,MATCH(C119,Items!$A$8:$A$31,0)),"")&lt;&gt;"each",MOD(E119,1)=0),F119&lt;&gt;"",OR(AND(IFERROR(INDEX(Items!$C$8:$C$31,MATCH(C119,Items!$A$8:$A$31,0)),"")="Material",OR(D119="RECEIPT",D119="USE",D119="SCRAP",D119="ADJUST_IN",D119="ADJUST_OUT")),AND(IFERROR(INDEX(Items!$C$8:$C$31,MATCH(C119,Items!$A$8:$A$31,0)),"")="Finished",OR(D119="PRODUCE",D119="SALE",D119="RETURN_IN",D119="SCRAP",D119="ADJUST_IN",D119="ADJUST_OUT")))),"READY","CHECK")),"CHECK")</f>
        <v>UNUSED</v>
      </c>
    </row>
    <row r="120" customFormat="false" ht="15" hidden="false" customHeight="false" outlineLevel="0" collapsed="false">
      <c r="A120" s="9"/>
      <c r="B120" s="12"/>
      <c r="C120" s="9"/>
      <c r="D120" s="9"/>
      <c r="E120" s="13"/>
      <c r="F120" s="9"/>
      <c r="G120" s="14" t="str">
        <f aca="false">IF(I120="READY",IF(OR(D120="RECEIPT",D120="PRODUCE",D120="RETURN_IN",D120="ADJUST_IN"),E120,-E120),"—")</f>
        <v>—</v>
      </c>
      <c r="H120" s="14" t="str">
        <f aca="false">IF(I120="READY",IFERROR(INDEX(Items!$E$8:$E$31,MATCH(C120,Items!$A$8:$A$31,0))+SUMIF($C$8:C120,C120,$G$8:G120),"—"),"—")</f>
        <v>—</v>
      </c>
      <c r="I120" s="4" t="str">
        <f aca="false">IFERROR(IF(COUNTA(A120:F120)=0,"UNUSED",IF(AND(A120&lt;&gt;"",A120=TRIM(A120),COUNTIF($A$8:$A$127,A120)=1,ISNUMBER(B120),B120&gt;0,MOD(B120,1)=0,B120&lt;=Summary!$B$6,B120&gt;=MAX($B$8:B119),COUNTIF(Items!$A$8:$A$31,C120)=1,IFERROR(INDEX(Items!$G$8:$G$31,MATCH(C120,Items!$A$8:$A$31,0)),"CHECK")="READY",ISNUMBER(E120),E120&gt;0,OR(IFERROR(INDEX(Items!$D$8:$D$31,MATCH(C120,Items!$A$8:$A$31,0)),"")&lt;&gt;"each",MOD(E120,1)=0),F120&lt;&gt;"",OR(AND(IFERROR(INDEX(Items!$C$8:$C$31,MATCH(C120,Items!$A$8:$A$31,0)),"")="Material",OR(D120="RECEIPT",D120="USE",D120="SCRAP",D120="ADJUST_IN",D120="ADJUST_OUT")),AND(IFERROR(INDEX(Items!$C$8:$C$31,MATCH(C120,Items!$A$8:$A$31,0)),"")="Finished",OR(D120="PRODUCE",D120="SALE",D120="RETURN_IN",D120="SCRAP",D120="ADJUST_IN",D120="ADJUST_OUT")))),"READY","CHECK")),"CHECK")</f>
        <v>UNUSED</v>
      </c>
    </row>
    <row r="121" customFormat="false" ht="15" hidden="false" customHeight="false" outlineLevel="0" collapsed="false">
      <c r="A121" s="9"/>
      <c r="B121" s="12"/>
      <c r="C121" s="9"/>
      <c r="D121" s="9"/>
      <c r="E121" s="13"/>
      <c r="F121" s="9"/>
      <c r="G121" s="14" t="str">
        <f aca="false">IF(I121="READY",IF(OR(D121="RECEIPT",D121="PRODUCE",D121="RETURN_IN",D121="ADJUST_IN"),E121,-E121),"—")</f>
        <v>—</v>
      </c>
      <c r="H121" s="14" t="str">
        <f aca="false">IF(I121="READY",IFERROR(INDEX(Items!$E$8:$E$31,MATCH(C121,Items!$A$8:$A$31,0))+SUMIF($C$8:C121,C121,$G$8:G121),"—"),"—")</f>
        <v>—</v>
      </c>
      <c r="I121" s="4" t="str">
        <f aca="false">IFERROR(IF(COUNTA(A121:F121)=0,"UNUSED",IF(AND(A121&lt;&gt;"",A121=TRIM(A121),COUNTIF($A$8:$A$127,A121)=1,ISNUMBER(B121),B121&gt;0,MOD(B121,1)=0,B121&lt;=Summary!$B$6,B121&gt;=MAX($B$8:B120),COUNTIF(Items!$A$8:$A$31,C121)=1,IFERROR(INDEX(Items!$G$8:$G$31,MATCH(C121,Items!$A$8:$A$31,0)),"CHECK")="READY",ISNUMBER(E121),E121&gt;0,OR(IFERROR(INDEX(Items!$D$8:$D$31,MATCH(C121,Items!$A$8:$A$31,0)),"")&lt;&gt;"each",MOD(E121,1)=0),F121&lt;&gt;"",OR(AND(IFERROR(INDEX(Items!$C$8:$C$31,MATCH(C121,Items!$A$8:$A$31,0)),"")="Material",OR(D121="RECEIPT",D121="USE",D121="SCRAP",D121="ADJUST_IN",D121="ADJUST_OUT")),AND(IFERROR(INDEX(Items!$C$8:$C$31,MATCH(C121,Items!$A$8:$A$31,0)),"")="Finished",OR(D121="PRODUCE",D121="SALE",D121="RETURN_IN",D121="SCRAP",D121="ADJUST_IN",D121="ADJUST_OUT")))),"READY","CHECK")),"CHECK")</f>
        <v>UNUSED</v>
      </c>
    </row>
    <row r="122" customFormat="false" ht="15" hidden="false" customHeight="false" outlineLevel="0" collapsed="false">
      <c r="A122" s="9"/>
      <c r="B122" s="12"/>
      <c r="C122" s="9"/>
      <c r="D122" s="9"/>
      <c r="E122" s="13"/>
      <c r="F122" s="9"/>
      <c r="G122" s="14" t="str">
        <f aca="false">IF(I122="READY",IF(OR(D122="RECEIPT",D122="PRODUCE",D122="RETURN_IN",D122="ADJUST_IN"),E122,-E122),"—")</f>
        <v>—</v>
      </c>
      <c r="H122" s="14" t="str">
        <f aca="false">IF(I122="READY",IFERROR(INDEX(Items!$E$8:$E$31,MATCH(C122,Items!$A$8:$A$31,0))+SUMIF($C$8:C122,C122,$G$8:G122),"—"),"—")</f>
        <v>—</v>
      </c>
      <c r="I122" s="4" t="str">
        <f aca="false">IFERROR(IF(COUNTA(A122:F122)=0,"UNUSED",IF(AND(A122&lt;&gt;"",A122=TRIM(A122),COUNTIF($A$8:$A$127,A122)=1,ISNUMBER(B122),B122&gt;0,MOD(B122,1)=0,B122&lt;=Summary!$B$6,B122&gt;=MAX($B$8:B121),COUNTIF(Items!$A$8:$A$31,C122)=1,IFERROR(INDEX(Items!$G$8:$G$31,MATCH(C122,Items!$A$8:$A$31,0)),"CHECK")="READY",ISNUMBER(E122),E122&gt;0,OR(IFERROR(INDEX(Items!$D$8:$D$31,MATCH(C122,Items!$A$8:$A$31,0)),"")&lt;&gt;"each",MOD(E122,1)=0),F122&lt;&gt;"",OR(AND(IFERROR(INDEX(Items!$C$8:$C$31,MATCH(C122,Items!$A$8:$A$31,0)),"")="Material",OR(D122="RECEIPT",D122="USE",D122="SCRAP",D122="ADJUST_IN",D122="ADJUST_OUT")),AND(IFERROR(INDEX(Items!$C$8:$C$31,MATCH(C122,Items!$A$8:$A$31,0)),"")="Finished",OR(D122="PRODUCE",D122="SALE",D122="RETURN_IN",D122="SCRAP",D122="ADJUST_IN",D122="ADJUST_OUT")))),"READY","CHECK")),"CHECK")</f>
        <v>UNUSED</v>
      </c>
    </row>
    <row r="123" customFormat="false" ht="15" hidden="false" customHeight="false" outlineLevel="0" collapsed="false">
      <c r="A123" s="9"/>
      <c r="B123" s="12"/>
      <c r="C123" s="9"/>
      <c r="D123" s="9"/>
      <c r="E123" s="13"/>
      <c r="F123" s="9"/>
      <c r="G123" s="14" t="str">
        <f aca="false">IF(I123="READY",IF(OR(D123="RECEIPT",D123="PRODUCE",D123="RETURN_IN",D123="ADJUST_IN"),E123,-E123),"—")</f>
        <v>—</v>
      </c>
      <c r="H123" s="14" t="str">
        <f aca="false">IF(I123="READY",IFERROR(INDEX(Items!$E$8:$E$31,MATCH(C123,Items!$A$8:$A$31,0))+SUMIF($C$8:C123,C123,$G$8:G123),"—"),"—")</f>
        <v>—</v>
      </c>
      <c r="I123" s="4" t="str">
        <f aca="false">IFERROR(IF(COUNTA(A123:F123)=0,"UNUSED",IF(AND(A123&lt;&gt;"",A123=TRIM(A123),COUNTIF($A$8:$A$127,A123)=1,ISNUMBER(B123),B123&gt;0,MOD(B123,1)=0,B123&lt;=Summary!$B$6,B123&gt;=MAX($B$8:B122),COUNTIF(Items!$A$8:$A$31,C123)=1,IFERROR(INDEX(Items!$G$8:$G$31,MATCH(C123,Items!$A$8:$A$31,0)),"CHECK")="READY",ISNUMBER(E123),E123&gt;0,OR(IFERROR(INDEX(Items!$D$8:$D$31,MATCH(C123,Items!$A$8:$A$31,0)),"")&lt;&gt;"each",MOD(E123,1)=0),F123&lt;&gt;"",OR(AND(IFERROR(INDEX(Items!$C$8:$C$31,MATCH(C123,Items!$A$8:$A$31,0)),"")="Material",OR(D123="RECEIPT",D123="USE",D123="SCRAP",D123="ADJUST_IN",D123="ADJUST_OUT")),AND(IFERROR(INDEX(Items!$C$8:$C$31,MATCH(C123,Items!$A$8:$A$31,0)),"")="Finished",OR(D123="PRODUCE",D123="SALE",D123="RETURN_IN",D123="SCRAP",D123="ADJUST_IN",D123="ADJUST_OUT")))),"READY","CHECK")),"CHECK")</f>
        <v>UNUSED</v>
      </c>
    </row>
    <row r="124" customFormat="false" ht="15" hidden="false" customHeight="false" outlineLevel="0" collapsed="false">
      <c r="A124" s="9"/>
      <c r="B124" s="12"/>
      <c r="C124" s="9"/>
      <c r="D124" s="9"/>
      <c r="E124" s="13"/>
      <c r="F124" s="9"/>
      <c r="G124" s="14" t="str">
        <f aca="false">IF(I124="READY",IF(OR(D124="RECEIPT",D124="PRODUCE",D124="RETURN_IN",D124="ADJUST_IN"),E124,-E124),"—")</f>
        <v>—</v>
      </c>
      <c r="H124" s="14" t="str">
        <f aca="false">IF(I124="READY",IFERROR(INDEX(Items!$E$8:$E$31,MATCH(C124,Items!$A$8:$A$31,0))+SUMIF($C$8:C124,C124,$G$8:G124),"—"),"—")</f>
        <v>—</v>
      </c>
      <c r="I124" s="4" t="str">
        <f aca="false">IFERROR(IF(COUNTA(A124:F124)=0,"UNUSED",IF(AND(A124&lt;&gt;"",A124=TRIM(A124),COUNTIF($A$8:$A$127,A124)=1,ISNUMBER(B124),B124&gt;0,MOD(B124,1)=0,B124&lt;=Summary!$B$6,B124&gt;=MAX($B$8:B123),COUNTIF(Items!$A$8:$A$31,C124)=1,IFERROR(INDEX(Items!$G$8:$G$31,MATCH(C124,Items!$A$8:$A$31,0)),"CHECK")="READY",ISNUMBER(E124),E124&gt;0,OR(IFERROR(INDEX(Items!$D$8:$D$31,MATCH(C124,Items!$A$8:$A$31,0)),"")&lt;&gt;"each",MOD(E124,1)=0),F124&lt;&gt;"",OR(AND(IFERROR(INDEX(Items!$C$8:$C$31,MATCH(C124,Items!$A$8:$A$31,0)),"")="Material",OR(D124="RECEIPT",D124="USE",D124="SCRAP",D124="ADJUST_IN",D124="ADJUST_OUT")),AND(IFERROR(INDEX(Items!$C$8:$C$31,MATCH(C124,Items!$A$8:$A$31,0)),"")="Finished",OR(D124="PRODUCE",D124="SALE",D124="RETURN_IN",D124="SCRAP",D124="ADJUST_IN",D124="ADJUST_OUT")))),"READY","CHECK")),"CHECK")</f>
        <v>UNUSED</v>
      </c>
    </row>
    <row r="125" customFormat="false" ht="15" hidden="false" customHeight="false" outlineLevel="0" collapsed="false">
      <c r="A125" s="9"/>
      <c r="B125" s="12"/>
      <c r="C125" s="9"/>
      <c r="D125" s="9"/>
      <c r="E125" s="13"/>
      <c r="F125" s="9"/>
      <c r="G125" s="14" t="str">
        <f aca="false">IF(I125="READY",IF(OR(D125="RECEIPT",D125="PRODUCE",D125="RETURN_IN",D125="ADJUST_IN"),E125,-E125),"—")</f>
        <v>—</v>
      </c>
      <c r="H125" s="14" t="str">
        <f aca="false">IF(I125="READY",IFERROR(INDEX(Items!$E$8:$E$31,MATCH(C125,Items!$A$8:$A$31,0))+SUMIF($C$8:C125,C125,$G$8:G125),"—"),"—")</f>
        <v>—</v>
      </c>
      <c r="I125" s="4" t="str">
        <f aca="false">IFERROR(IF(COUNTA(A125:F125)=0,"UNUSED",IF(AND(A125&lt;&gt;"",A125=TRIM(A125),COUNTIF($A$8:$A$127,A125)=1,ISNUMBER(B125),B125&gt;0,MOD(B125,1)=0,B125&lt;=Summary!$B$6,B125&gt;=MAX($B$8:B124),COUNTIF(Items!$A$8:$A$31,C125)=1,IFERROR(INDEX(Items!$G$8:$G$31,MATCH(C125,Items!$A$8:$A$31,0)),"CHECK")="READY",ISNUMBER(E125),E125&gt;0,OR(IFERROR(INDEX(Items!$D$8:$D$31,MATCH(C125,Items!$A$8:$A$31,0)),"")&lt;&gt;"each",MOD(E125,1)=0),F125&lt;&gt;"",OR(AND(IFERROR(INDEX(Items!$C$8:$C$31,MATCH(C125,Items!$A$8:$A$31,0)),"")="Material",OR(D125="RECEIPT",D125="USE",D125="SCRAP",D125="ADJUST_IN",D125="ADJUST_OUT")),AND(IFERROR(INDEX(Items!$C$8:$C$31,MATCH(C125,Items!$A$8:$A$31,0)),"")="Finished",OR(D125="PRODUCE",D125="SALE",D125="RETURN_IN",D125="SCRAP",D125="ADJUST_IN",D125="ADJUST_OUT")))),"READY","CHECK")),"CHECK")</f>
        <v>UNUSED</v>
      </c>
    </row>
    <row r="126" customFormat="false" ht="15" hidden="false" customHeight="false" outlineLevel="0" collapsed="false">
      <c r="A126" s="9"/>
      <c r="B126" s="12"/>
      <c r="C126" s="9"/>
      <c r="D126" s="9"/>
      <c r="E126" s="13"/>
      <c r="F126" s="9"/>
      <c r="G126" s="14" t="str">
        <f aca="false">IF(I126="READY",IF(OR(D126="RECEIPT",D126="PRODUCE",D126="RETURN_IN",D126="ADJUST_IN"),E126,-E126),"—")</f>
        <v>—</v>
      </c>
      <c r="H126" s="14" t="str">
        <f aca="false">IF(I126="READY",IFERROR(INDEX(Items!$E$8:$E$31,MATCH(C126,Items!$A$8:$A$31,0))+SUMIF($C$8:C126,C126,$G$8:G126),"—"),"—")</f>
        <v>—</v>
      </c>
      <c r="I126" s="4" t="str">
        <f aca="false">IFERROR(IF(COUNTA(A126:F126)=0,"UNUSED",IF(AND(A126&lt;&gt;"",A126=TRIM(A126),COUNTIF($A$8:$A$127,A126)=1,ISNUMBER(B126),B126&gt;0,MOD(B126,1)=0,B126&lt;=Summary!$B$6,B126&gt;=MAX($B$8:B125),COUNTIF(Items!$A$8:$A$31,C126)=1,IFERROR(INDEX(Items!$G$8:$G$31,MATCH(C126,Items!$A$8:$A$31,0)),"CHECK")="READY",ISNUMBER(E126),E126&gt;0,OR(IFERROR(INDEX(Items!$D$8:$D$31,MATCH(C126,Items!$A$8:$A$31,0)),"")&lt;&gt;"each",MOD(E126,1)=0),F126&lt;&gt;"",OR(AND(IFERROR(INDEX(Items!$C$8:$C$31,MATCH(C126,Items!$A$8:$A$31,0)),"")="Material",OR(D126="RECEIPT",D126="USE",D126="SCRAP",D126="ADJUST_IN",D126="ADJUST_OUT")),AND(IFERROR(INDEX(Items!$C$8:$C$31,MATCH(C126,Items!$A$8:$A$31,0)),"")="Finished",OR(D126="PRODUCE",D126="SALE",D126="RETURN_IN",D126="SCRAP",D126="ADJUST_IN",D126="ADJUST_OUT")))),"READY","CHECK")),"CHECK")</f>
        <v>UNUSED</v>
      </c>
    </row>
    <row r="127" customFormat="false" ht="15" hidden="false" customHeight="false" outlineLevel="0" collapsed="false">
      <c r="A127" s="9"/>
      <c r="B127" s="12"/>
      <c r="C127" s="9"/>
      <c r="D127" s="9"/>
      <c r="E127" s="13"/>
      <c r="F127" s="9"/>
      <c r="G127" s="14" t="str">
        <f aca="false">IF(I127="READY",IF(OR(D127="RECEIPT",D127="PRODUCE",D127="RETURN_IN",D127="ADJUST_IN"),E127,-E127),"—")</f>
        <v>—</v>
      </c>
      <c r="H127" s="14" t="str">
        <f aca="false">IF(I127="READY",IFERROR(INDEX(Items!$E$8:$E$31,MATCH(C127,Items!$A$8:$A$31,0))+SUMIF($C$8:C127,C127,$G$8:G127),"—"),"—")</f>
        <v>—</v>
      </c>
      <c r="I127" s="4" t="str">
        <f aca="false">IFERROR(IF(COUNTA(A127:F127)=0,"UNUSED",IF(AND(A127&lt;&gt;"",A127=TRIM(A127),COUNTIF($A$8:$A$127,A127)=1,ISNUMBER(B127),B127&gt;0,MOD(B127,1)=0,B127&lt;=Summary!$B$6,B127&gt;=MAX($B$8:B126),COUNTIF(Items!$A$8:$A$31,C127)=1,IFERROR(INDEX(Items!$G$8:$G$31,MATCH(C127,Items!$A$8:$A$31,0)),"CHECK")="READY",ISNUMBER(E127),E127&gt;0,OR(IFERROR(INDEX(Items!$D$8:$D$31,MATCH(C127,Items!$A$8:$A$31,0)),"")&lt;&gt;"each",MOD(E127,1)=0),F127&lt;&gt;"",OR(AND(IFERROR(INDEX(Items!$C$8:$C$31,MATCH(C127,Items!$A$8:$A$31,0)),"")="Material",OR(D127="RECEIPT",D127="USE",D127="SCRAP",D127="ADJUST_IN",D127="ADJUST_OUT")),AND(IFERROR(INDEX(Items!$C$8:$C$31,MATCH(C127,Items!$A$8:$A$31,0)),"")="Finished",OR(D127="PRODUCE",D127="SALE",D127="RETURN_IN",D127="SCRAP",D127="ADJUST_IN",D127="ADJUST_OUT")))),"READY","CHECK")),"CHECK")</f>
        <v>UNUSED</v>
      </c>
    </row>
  </sheetData>
  <conditionalFormatting sqref="I8:I127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1">
      <formula>"REORDER"</formula>
    </cfRule>
    <cfRule type="cellIs" priority="6" operator="equal" aboveAverage="0" equalAverage="0" bottom="0" percent="0" rank="0" text="" dxfId="2">
      <formula>"UNUSED"</formula>
    </cfRule>
  </conditionalFormatting>
  <dataValidations count="3">
    <dataValidation allowBlank="false" errorStyle="stop" operator="between" showDropDown="false" showErrorMessage="false" showInputMessage="false" sqref="C8:C127" type="list">
      <formula1>ItemIDs</formula1>
      <formula2>0</formula2>
    </dataValidation>
    <dataValidation allowBlank="false" errorStyle="stop" operator="between" showDropDown="false" showErrorMessage="false" showInputMessage="false" sqref="D8:D127" type="list">
      <formula1>"RECEIPT,USE,SCRAP,PRODUCE,SALE,RETURN_IN,ADJUST_IN,ADJUST_OUT"</formula1>
      <formula2>0</formula2>
    </dataValidation>
    <dataValidation allowBlank="false" errorStyle="stop" operator="greaterThan" showDropDown="false" showErrorMessage="false" showInputMessage="false" sqref="E8:E127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  <tableParts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7"/>
    <col collapsed="false" customWidth="true" hidden="false" outlineLevel="0" max="3" min="3" style="0" width="19"/>
    <col collapsed="false" customWidth="true" hidden="false" outlineLevel="0" max="5" min="4" style="0" width="20"/>
    <col collapsed="false" customWidth="true" hidden="false" outlineLevel="0" max="6" min="6" style="0" width="16"/>
  </cols>
  <sheetData>
    <row r="1" customFormat="false" ht="31.5" hidden="false" customHeight="true" outlineLevel="0" collapsed="false">
      <c r="A1" s="1" t="s">
        <v>79</v>
      </c>
      <c r="B1" s="2"/>
      <c r="C1" s="2"/>
      <c r="D1" s="2"/>
      <c r="E1" s="2"/>
      <c r="F1" s="2"/>
    </row>
    <row r="2" customFormat="false" ht="25.5" hidden="false" customHeight="true" outlineLevel="0" collapsed="false">
      <c r="A2" s="3" t="s">
        <v>80</v>
      </c>
      <c r="B2" s="2"/>
      <c r="C2" s="2"/>
      <c r="D2" s="2"/>
      <c r="E2" s="2"/>
      <c r="F2" s="2"/>
    </row>
    <row r="3" customFormat="false" ht="25.5" hidden="false" customHeight="true" outlineLevel="0" collapsed="false">
      <c r="A3" s="3" t="s">
        <v>2</v>
      </c>
      <c r="B3" s="2"/>
      <c r="C3" s="2"/>
      <c r="D3" s="2"/>
      <c r="E3" s="2"/>
      <c r="F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</row>
    <row r="5" customFormat="false" ht="15" hidden="false" customHeight="false" outlineLevel="0" collapsed="false">
      <c r="A5" s="2"/>
      <c r="B5" s="2"/>
      <c r="C5" s="2"/>
      <c r="D5" s="2"/>
      <c r="E5" s="2"/>
      <c r="F5" s="2"/>
    </row>
    <row r="6" customFormat="false" ht="15" hidden="false" customHeight="false" outlineLevel="0" collapsed="false">
      <c r="A6" s="2"/>
      <c r="B6" s="2"/>
      <c r="C6" s="2"/>
      <c r="D6" s="2"/>
      <c r="E6" s="2"/>
      <c r="F6" s="2"/>
    </row>
    <row r="7" customFormat="false" ht="42" hidden="false" customHeight="true" outlineLevel="0" collapsed="false">
      <c r="A7" s="8" t="s">
        <v>25</v>
      </c>
      <c r="B7" s="8" t="s">
        <v>81</v>
      </c>
      <c r="C7" s="8" t="s">
        <v>82</v>
      </c>
      <c r="D7" s="8" t="s">
        <v>32</v>
      </c>
      <c r="E7" s="8" t="s">
        <v>83</v>
      </c>
      <c r="F7" s="8" t="s">
        <v>31</v>
      </c>
    </row>
    <row r="8" customFormat="false" ht="15" hidden="false" customHeight="false" outlineLevel="0" collapsed="false">
      <c r="A8" s="9" t="s">
        <v>34</v>
      </c>
      <c r="B8" s="6" t="n">
        <v>46309</v>
      </c>
      <c r="C8" s="10" t="n">
        <v>1280</v>
      </c>
      <c r="D8" s="11" t="n">
        <f aca="false">IF(AND(F8="READY",Summary!$B$5=0),INDEX(Items!$H$8:$H$31,MATCH(A8,Items!$A$8:$A$31,0)),"—")</f>
        <v>1280</v>
      </c>
      <c r="E8" s="11" t="n">
        <f aca="false">IF(ISNUMBER(D8),C8-D8,"—")</f>
        <v>0</v>
      </c>
      <c r="F8" s="4" t="str">
        <f aca="false">IFERROR(IF(COUNTA(A8:C8)=0,"UNUSED",IF(AND(COUNTIF(Items!$A$8:$A$31,A8)=1,COUNTIF($A$8:$A$31,A8)=1,ISNUMBER(B8),B8=Summary!$B$6,ISNUMBER(C8),C8&gt;=0,OR(IFERROR(INDEX(Items!$D$8:$D$31,MATCH(A8,Items!$A$8:$A$31,0)),"")&lt;&gt;"each",MOD(C8,1)=0)),"READY","CHECK")),"CHECK")</f>
        <v>READY</v>
      </c>
    </row>
    <row r="9" customFormat="false" ht="15" hidden="false" customHeight="false" outlineLevel="0" collapsed="false">
      <c r="A9" s="9" t="s">
        <v>45</v>
      </c>
      <c r="B9" s="6" t="n">
        <v>46309</v>
      </c>
      <c r="C9" s="10" t="n">
        <v>9</v>
      </c>
      <c r="D9" s="11" t="n">
        <f aca="false">IF(AND(F9="READY",Summary!$B$5=0),INDEX(Items!$H$8:$H$31,MATCH(A9,Items!$A$8:$A$31,0)),"—")</f>
        <v>9</v>
      </c>
      <c r="E9" s="11" t="n">
        <f aca="false">IF(ISNUMBER(D9),C9-D9,"—")</f>
        <v>0</v>
      </c>
      <c r="F9" s="4" t="str">
        <f aca="false">IFERROR(IF(COUNTA(A9:C9)=0,"UNUSED",IF(AND(COUNTIF(Items!$A$8:$A$31,A9)=1,COUNTIF($A$8:$A$31,A9)=1,ISNUMBER(B9),B9=Summary!$B$6,ISNUMBER(C9),C9&gt;=0,OR(IFERROR(INDEX(Items!$D$8:$D$31,MATCH(A9,Items!$A$8:$A$31,0)),"")&lt;&gt;"each",MOD(C9,1)=0)),"READY","CHECK")),"CHECK")</f>
        <v>READY</v>
      </c>
    </row>
    <row r="10" customFormat="false" ht="15" hidden="false" customHeight="false" outlineLevel="0" collapsed="false">
      <c r="A10" s="9"/>
      <c r="B10" s="6"/>
      <c r="C10" s="10"/>
      <c r="D10" s="11" t="str">
        <f aca="false">IF(AND(F10="READY",Summary!$B$5=0),INDEX(Items!$H$8:$H$31,MATCH(A10,Items!$A$8:$A$31,0)),"—")</f>
        <v>—</v>
      </c>
      <c r="E10" s="11" t="str">
        <f aca="false">IF(ISNUMBER(D10),C10-D10,"—")</f>
        <v>—</v>
      </c>
      <c r="F10" s="4" t="str">
        <f aca="false">IFERROR(IF(COUNTA(A10:C10)=0,"UNUSED",IF(AND(COUNTIF(Items!$A$8:$A$31,A10)=1,COUNTIF($A$8:$A$31,A10)=1,ISNUMBER(B10),B10=Summary!$B$6,ISNUMBER(C10),C10&gt;=0,OR(IFERROR(INDEX(Items!$D$8:$D$31,MATCH(A10,Items!$A$8:$A$31,0)),"")&lt;&gt;"each",MOD(C10,1)=0)),"READY","CHECK")),"CHECK")</f>
        <v>UNUSED</v>
      </c>
    </row>
    <row r="11" customFormat="false" ht="15" hidden="false" customHeight="false" outlineLevel="0" collapsed="false">
      <c r="A11" s="9"/>
      <c r="B11" s="6"/>
      <c r="C11" s="10"/>
      <c r="D11" s="11" t="str">
        <f aca="false">IF(AND(F11="READY",Summary!$B$5=0),INDEX(Items!$H$8:$H$31,MATCH(A11,Items!$A$8:$A$31,0)),"—")</f>
        <v>—</v>
      </c>
      <c r="E11" s="11" t="str">
        <f aca="false">IF(ISNUMBER(D11),C11-D11,"—")</f>
        <v>—</v>
      </c>
      <c r="F11" s="4" t="str">
        <f aca="false">IFERROR(IF(COUNTA(A11:C11)=0,"UNUSED",IF(AND(COUNTIF(Items!$A$8:$A$31,A11)=1,COUNTIF($A$8:$A$31,A11)=1,ISNUMBER(B11),B11=Summary!$B$6,ISNUMBER(C11),C11&gt;=0,OR(IFERROR(INDEX(Items!$D$8:$D$31,MATCH(A11,Items!$A$8:$A$31,0)),"")&lt;&gt;"each",MOD(C11,1)=0)),"READY","CHECK")),"CHECK")</f>
        <v>UNUSED</v>
      </c>
    </row>
    <row r="12" customFormat="false" ht="15" hidden="false" customHeight="false" outlineLevel="0" collapsed="false">
      <c r="A12" s="9"/>
      <c r="B12" s="6"/>
      <c r="C12" s="10"/>
      <c r="D12" s="11" t="str">
        <f aca="false">IF(AND(F12="READY",Summary!$B$5=0),INDEX(Items!$H$8:$H$31,MATCH(A12,Items!$A$8:$A$31,0)),"—")</f>
        <v>—</v>
      </c>
      <c r="E12" s="11" t="str">
        <f aca="false">IF(ISNUMBER(D12),C12-D12,"—")</f>
        <v>—</v>
      </c>
      <c r="F12" s="4" t="str">
        <f aca="false">IFERROR(IF(COUNTA(A12:C12)=0,"UNUSED",IF(AND(COUNTIF(Items!$A$8:$A$31,A12)=1,COUNTIF($A$8:$A$31,A12)=1,ISNUMBER(B12),B12=Summary!$B$6,ISNUMBER(C12),C12&gt;=0,OR(IFERROR(INDEX(Items!$D$8:$D$31,MATCH(A12,Items!$A$8:$A$31,0)),"")&lt;&gt;"each",MOD(C12,1)=0)),"READY","CHECK")),"CHECK")</f>
        <v>UNUSED</v>
      </c>
    </row>
    <row r="13" customFormat="false" ht="15" hidden="false" customHeight="false" outlineLevel="0" collapsed="false">
      <c r="A13" s="9"/>
      <c r="B13" s="6"/>
      <c r="C13" s="10"/>
      <c r="D13" s="11" t="str">
        <f aca="false">IF(AND(F13="READY",Summary!$B$5=0),INDEX(Items!$H$8:$H$31,MATCH(A13,Items!$A$8:$A$31,0)),"—")</f>
        <v>—</v>
      </c>
      <c r="E13" s="11" t="str">
        <f aca="false">IF(ISNUMBER(D13),C13-D13,"—")</f>
        <v>—</v>
      </c>
      <c r="F13" s="4" t="str">
        <f aca="false">IFERROR(IF(COUNTA(A13:C13)=0,"UNUSED",IF(AND(COUNTIF(Items!$A$8:$A$31,A13)=1,COUNTIF($A$8:$A$31,A13)=1,ISNUMBER(B13),B13=Summary!$B$6,ISNUMBER(C13),C13&gt;=0,OR(IFERROR(INDEX(Items!$D$8:$D$31,MATCH(A13,Items!$A$8:$A$31,0)),"")&lt;&gt;"each",MOD(C13,1)=0)),"READY","CHECK")),"CHECK")</f>
        <v>UNUSED</v>
      </c>
    </row>
    <row r="14" customFormat="false" ht="15" hidden="false" customHeight="false" outlineLevel="0" collapsed="false">
      <c r="A14" s="9"/>
      <c r="B14" s="6"/>
      <c r="C14" s="10"/>
      <c r="D14" s="11" t="str">
        <f aca="false">IF(AND(F14="READY",Summary!$B$5=0),INDEX(Items!$H$8:$H$31,MATCH(A14,Items!$A$8:$A$31,0)),"—")</f>
        <v>—</v>
      </c>
      <c r="E14" s="11" t="str">
        <f aca="false">IF(ISNUMBER(D14),C14-D14,"—")</f>
        <v>—</v>
      </c>
      <c r="F14" s="4" t="str">
        <f aca="false">IFERROR(IF(COUNTA(A14:C14)=0,"UNUSED",IF(AND(COUNTIF(Items!$A$8:$A$31,A14)=1,COUNTIF($A$8:$A$31,A14)=1,ISNUMBER(B14),B14=Summary!$B$6,ISNUMBER(C14),C14&gt;=0,OR(IFERROR(INDEX(Items!$D$8:$D$31,MATCH(A14,Items!$A$8:$A$31,0)),"")&lt;&gt;"each",MOD(C14,1)=0)),"READY","CHECK")),"CHECK")</f>
        <v>UNUSED</v>
      </c>
    </row>
    <row r="15" customFormat="false" ht="15" hidden="false" customHeight="false" outlineLevel="0" collapsed="false">
      <c r="A15" s="9"/>
      <c r="B15" s="6"/>
      <c r="C15" s="10"/>
      <c r="D15" s="11" t="str">
        <f aca="false">IF(AND(F15="READY",Summary!$B$5=0),INDEX(Items!$H$8:$H$31,MATCH(A15,Items!$A$8:$A$31,0)),"—")</f>
        <v>—</v>
      </c>
      <c r="E15" s="11" t="str">
        <f aca="false">IF(ISNUMBER(D15),C15-D15,"—")</f>
        <v>—</v>
      </c>
      <c r="F15" s="4" t="str">
        <f aca="false">IFERROR(IF(COUNTA(A15:C15)=0,"UNUSED",IF(AND(COUNTIF(Items!$A$8:$A$31,A15)=1,COUNTIF($A$8:$A$31,A15)=1,ISNUMBER(B15),B15=Summary!$B$6,ISNUMBER(C15),C15&gt;=0,OR(IFERROR(INDEX(Items!$D$8:$D$31,MATCH(A15,Items!$A$8:$A$31,0)),"")&lt;&gt;"each",MOD(C15,1)=0)),"READY","CHECK")),"CHECK")</f>
        <v>UNUSED</v>
      </c>
    </row>
    <row r="16" customFormat="false" ht="15" hidden="false" customHeight="false" outlineLevel="0" collapsed="false">
      <c r="A16" s="9"/>
      <c r="B16" s="6"/>
      <c r="C16" s="10"/>
      <c r="D16" s="11" t="str">
        <f aca="false">IF(AND(F16="READY",Summary!$B$5=0),INDEX(Items!$H$8:$H$31,MATCH(A16,Items!$A$8:$A$31,0)),"—")</f>
        <v>—</v>
      </c>
      <c r="E16" s="11" t="str">
        <f aca="false">IF(ISNUMBER(D16),C16-D16,"—")</f>
        <v>—</v>
      </c>
      <c r="F16" s="4" t="str">
        <f aca="false">IFERROR(IF(COUNTA(A16:C16)=0,"UNUSED",IF(AND(COUNTIF(Items!$A$8:$A$31,A16)=1,COUNTIF($A$8:$A$31,A16)=1,ISNUMBER(B16),B16=Summary!$B$6,ISNUMBER(C16),C16&gt;=0,OR(IFERROR(INDEX(Items!$D$8:$D$31,MATCH(A16,Items!$A$8:$A$31,0)),"")&lt;&gt;"each",MOD(C16,1)=0)),"READY","CHECK")),"CHECK")</f>
        <v>UNUSED</v>
      </c>
    </row>
    <row r="17" customFormat="false" ht="15" hidden="false" customHeight="false" outlineLevel="0" collapsed="false">
      <c r="A17" s="9"/>
      <c r="B17" s="6"/>
      <c r="C17" s="10"/>
      <c r="D17" s="11" t="str">
        <f aca="false">IF(AND(F17="READY",Summary!$B$5=0),INDEX(Items!$H$8:$H$31,MATCH(A17,Items!$A$8:$A$31,0)),"—")</f>
        <v>—</v>
      </c>
      <c r="E17" s="11" t="str">
        <f aca="false">IF(ISNUMBER(D17),C17-D17,"—")</f>
        <v>—</v>
      </c>
      <c r="F17" s="4" t="str">
        <f aca="false">IFERROR(IF(COUNTA(A17:C17)=0,"UNUSED",IF(AND(COUNTIF(Items!$A$8:$A$31,A17)=1,COUNTIF($A$8:$A$31,A17)=1,ISNUMBER(B17),B17=Summary!$B$6,ISNUMBER(C17),C17&gt;=0,OR(IFERROR(INDEX(Items!$D$8:$D$31,MATCH(A17,Items!$A$8:$A$31,0)),"")&lt;&gt;"each",MOD(C17,1)=0)),"READY","CHECK")),"CHECK")</f>
        <v>UNUSED</v>
      </c>
    </row>
    <row r="18" customFormat="false" ht="15" hidden="false" customHeight="false" outlineLevel="0" collapsed="false">
      <c r="A18" s="9"/>
      <c r="B18" s="6"/>
      <c r="C18" s="10"/>
      <c r="D18" s="11" t="str">
        <f aca="false">IF(AND(F18="READY",Summary!$B$5=0),INDEX(Items!$H$8:$H$31,MATCH(A18,Items!$A$8:$A$31,0)),"—")</f>
        <v>—</v>
      </c>
      <c r="E18" s="11" t="str">
        <f aca="false">IF(ISNUMBER(D18),C18-D18,"—")</f>
        <v>—</v>
      </c>
      <c r="F18" s="4" t="str">
        <f aca="false">IFERROR(IF(COUNTA(A18:C18)=0,"UNUSED",IF(AND(COUNTIF(Items!$A$8:$A$31,A18)=1,COUNTIF($A$8:$A$31,A18)=1,ISNUMBER(B18),B18=Summary!$B$6,ISNUMBER(C18),C18&gt;=0,OR(IFERROR(INDEX(Items!$D$8:$D$31,MATCH(A18,Items!$A$8:$A$31,0)),"")&lt;&gt;"each",MOD(C18,1)=0)),"READY","CHECK")),"CHECK")</f>
        <v>UNUSED</v>
      </c>
    </row>
    <row r="19" customFormat="false" ht="15" hidden="false" customHeight="false" outlineLevel="0" collapsed="false">
      <c r="A19" s="9"/>
      <c r="B19" s="6"/>
      <c r="C19" s="10"/>
      <c r="D19" s="11" t="str">
        <f aca="false">IF(AND(F19="READY",Summary!$B$5=0),INDEX(Items!$H$8:$H$31,MATCH(A19,Items!$A$8:$A$31,0)),"—")</f>
        <v>—</v>
      </c>
      <c r="E19" s="11" t="str">
        <f aca="false">IF(ISNUMBER(D19),C19-D19,"—")</f>
        <v>—</v>
      </c>
      <c r="F19" s="4" t="str">
        <f aca="false">IFERROR(IF(COUNTA(A19:C19)=0,"UNUSED",IF(AND(COUNTIF(Items!$A$8:$A$31,A19)=1,COUNTIF($A$8:$A$31,A19)=1,ISNUMBER(B19),B19=Summary!$B$6,ISNUMBER(C19),C19&gt;=0,OR(IFERROR(INDEX(Items!$D$8:$D$31,MATCH(A19,Items!$A$8:$A$31,0)),"")&lt;&gt;"each",MOD(C19,1)=0)),"READY","CHECK")),"CHECK")</f>
        <v>UNUSED</v>
      </c>
    </row>
    <row r="20" customFormat="false" ht="15" hidden="false" customHeight="false" outlineLevel="0" collapsed="false">
      <c r="A20" s="9"/>
      <c r="B20" s="6"/>
      <c r="C20" s="10"/>
      <c r="D20" s="11" t="str">
        <f aca="false">IF(AND(F20="READY",Summary!$B$5=0),INDEX(Items!$H$8:$H$31,MATCH(A20,Items!$A$8:$A$31,0)),"—")</f>
        <v>—</v>
      </c>
      <c r="E20" s="11" t="str">
        <f aca="false">IF(ISNUMBER(D20),C20-D20,"—")</f>
        <v>—</v>
      </c>
      <c r="F20" s="4" t="str">
        <f aca="false">IFERROR(IF(COUNTA(A20:C20)=0,"UNUSED",IF(AND(COUNTIF(Items!$A$8:$A$31,A20)=1,COUNTIF($A$8:$A$31,A20)=1,ISNUMBER(B20),B20=Summary!$B$6,ISNUMBER(C20),C20&gt;=0,OR(IFERROR(INDEX(Items!$D$8:$D$31,MATCH(A20,Items!$A$8:$A$31,0)),"")&lt;&gt;"each",MOD(C20,1)=0)),"READY","CHECK")),"CHECK")</f>
        <v>UNUSED</v>
      </c>
    </row>
    <row r="21" customFormat="false" ht="15" hidden="false" customHeight="false" outlineLevel="0" collapsed="false">
      <c r="A21" s="9"/>
      <c r="B21" s="6"/>
      <c r="C21" s="10"/>
      <c r="D21" s="11" t="str">
        <f aca="false">IF(AND(F21="READY",Summary!$B$5=0),INDEX(Items!$H$8:$H$31,MATCH(A21,Items!$A$8:$A$31,0)),"—")</f>
        <v>—</v>
      </c>
      <c r="E21" s="11" t="str">
        <f aca="false">IF(ISNUMBER(D21),C21-D21,"—")</f>
        <v>—</v>
      </c>
      <c r="F21" s="4" t="str">
        <f aca="false">IFERROR(IF(COUNTA(A21:C21)=0,"UNUSED",IF(AND(COUNTIF(Items!$A$8:$A$31,A21)=1,COUNTIF($A$8:$A$31,A21)=1,ISNUMBER(B21),B21=Summary!$B$6,ISNUMBER(C21),C21&gt;=0,OR(IFERROR(INDEX(Items!$D$8:$D$31,MATCH(A21,Items!$A$8:$A$31,0)),"")&lt;&gt;"each",MOD(C21,1)=0)),"READY","CHECK")),"CHECK")</f>
        <v>UNUSED</v>
      </c>
    </row>
    <row r="22" customFormat="false" ht="15" hidden="false" customHeight="false" outlineLevel="0" collapsed="false">
      <c r="A22" s="9"/>
      <c r="B22" s="6"/>
      <c r="C22" s="10"/>
      <c r="D22" s="11" t="str">
        <f aca="false">IF(AND(F22="READY",Summary!$B$5=0),INDEX(Items!$H$8:$H$31,MATCH(A22,Items!$A$8:$A$31,0)),"—")</f>
        <v>—</v>
      </c>
      <c r="E22" s="11" t="str">
        <f aca="false">IF(ISNUMBER(D22),C22-D22,"—")</f>
        <v>—</v>
      </c>
      <c r="F22" s="4" t="str">
        <f aca="false">IFERROR(IF(COUNTA(A22:C22)=0,"UNUSED",IF(AND(COUNTIF(Items!$A$8:$A$31,A22)=1,COUNTIF($A$8:$A$31,A22)=1,ISNUMBER(B22),B22=Summary!$B$6,ISNUMBER(C22),C22&gt;=0,OR(IFERROR(INDEX(Items!$D$8:$D$31,MATCH(A22,Items!$A$8:$A$31,0)),"")&lt;&gt;"each",MOD(C22,1)=0)),"READY","CHECK")),"CHECK")</f>
        <v>UNUSED</v>
      </c>
    </row>
    <row r="23" customFormat="false" ht="15" hidden="false" customHeight="false" outlineLevel="0" collapsed="false">
      <c r="A23" s="9"/>
      <c r="B23" s="6"/>
      <c r="C23" s="10"/>
      <c r="D23" s="11" t="str">
        <f aca="false">IF(AND(F23="READY",Summary!$B$5=0),INDEX(Items!$H$8:$H$31,MATCH(A23,Items!$A$8:$A$31,0)),"—")</f>
        <v>—</v>
      </c>
      <c r="E23" s="11" t="str">
        <f aca="false">IF(ISNUMBER(D23),C23-D23,"—")</f>
        <v>—</v>
      </c>
      <c r="F23" s="4" t="str">
        <f aca="false">IFERROR(IF(COUNTA(A23:C23)=0,"UNUSED",IF(AND(COUNTIF(Items!$A$8:$A$31,A23)=1,COUNTIF($A$8:$A$31,A23)=1,ISNUMBER(B23),B23=Summary!$B$6,ISNUMBER(C23),C23&gt;=0,OR(IFERROR(INDEX(Items!$D$8:$D$31,MATCH(A23,Items!$A$8:$A$31,0)),"")&lt;&gt;"each",MOD(C23,1)=0)),"READY","CHECK")),"CHECK")</f>
        <v>UNUSED</v>
      </c>
    </row>
    <row r="24" customFormat="false" ht="15" hidden="false" customHeight="false" outlineLevel="0" collapsed="false">
      <c r="A24" s="9"/>
      <c r="B24" s="6"/>
      <c r="C24" s="10"/>
      <c r="D24" s="11" t="str">
        <f aca="false">IF(AND(F24="READY",Summary!$B$5=0),INDEX(Items!$H$8:$H$31,MATCH(A24,Items!$A$8:$A$31,0)),"—")</f>
        <v>—</v>
      </c>
      <c r="E24" s="11" t="str">
        <f aca="false">IF(ISNUMBER(D24),C24-D24,"—")</f>
        <v>—</v>
      </c>
      <c r="F24" s="4" t="str">
        <f aca="false">IFERROR(IF(COUNTA(A24:C24)=0,"UNUSED",IF(AND(COUNTIF(Items!$A$8:$A$31,A24)=1,COUNTIF($A$8:$A$31,A24)=1,ISNUMBER(B24),B24=Summary!$B$6,ISNUMBER(C24),C24&gt;=0,OR(IFERROR(INDEX(Items!$D$8:$D$31,MATCH(A24,Items!$A$8:$A$31,0)),"")&lt;&gt;"each",MOD(C24,1)=0)),"READY","CHECK")),"CHECK")</f>
        <v>UNUSED</v>
      </c>
    </row>
    <row r="25" customFormat="false" ht="15" hidden="false" customHeight="false" outlineLevel="0" collapsed="false">
      <c r="A25" s="9"/>
      <c r="B25" s="6"/>
      <c r="C25" s="10"/>
      <c r="D25" s="11" t="str">
        <f aca="false">IF(AND(F25="READY",Summary!$B$5=0),INDEX(Items!$H$8:$H$31,MATCH(A25,Items!$A$8:$A$31,0)),"—")</f>
        <v>—</v>
      </c>
      <c r="E25" s="11" t="str">
        <f aca="false">IF(ISNUMBER(D25),C25-D25,"—")</f>
        <v>—</v>
      </c>
      <c r="F25" s="4" t="str">
        <f aca="false">IFERROR(IF(COUNTA(A25:C25)=0,"UNUSED",IF(AND(COUNTIF(Items!$A$8:$A$31,A25)=1,COUNTIF($A$8:$A$31,A25)=1,ISNUMBER(B25),B25=Summary!$B$6,ISNUMBER(C25),C25&gt;=0,OR(IFERROR(INDEX(Items!$D$8:$D$31,MATCH(A25,Items!$A$8:$A$31,0)),"")&lt;&gt;"each",MOD(C25,1)=0)),"READY","CHECK")),"CHECK")</f>
        <v>UNUSED</v>
      </c>
    </row>
    <row r="26" customFormat="false" ht="15" hidden="false" customHeight="false" outlineLevel="0" collapsed="false">
      <c r="A26" s="9"/>
      <c r="B26" s="6"/>
      <c r="C26" s="10"/>
      <c r="D26" s="11" t="str">
        <f aca="false">IF(AND(F26="READY",Summary!$B$5=0),INDEX(Items!$H$8:$H$31,MATCH(A26,Items!$A$8:$A$31,0)),"—")</f>
        <v>—</v>
      </c>
      <c r="E26" s="11" t="str">
        <f aca="false">IF(ISNUMBER(D26),C26-D26,"—")</f>
        <v>—</v>
      </c>
      <c r="F26" s="4" t="str">
        <f aca="false">IFERROR(IF(COUNTA(A26:C26)=0,"UNUSED",IF(AND(COUNTIF(Items!$A$8:$A$31,A26)=1,COUNTIF($A$8:$A$31,A26)=1,ISNUMBER(B26),B26=Summary!$B$6,ISNUMBER(C26),C26&gt;=0,OR(IFERROR(INDEX(Items!$D$8:$D$31,MATCH(A26,Items!$A$8:$A$31,0)),"")&lt;&gt;"each",MOD(C26,1)=0)),"READY","CHECK")),"CHECK")</f>
        <v>UNUSED</v>
      </c>
    </row>
    <row r="27" customFormat="false" ht="15" hidden="false" customHeight="false" outlineLevel="0" collapsed="false">
      <c r="A27" s="9"/>
      <c r="B27" s="6"/>
      <c r="C27" s="10"/>
      <c r="D27" s="11" t="str">
        <f aca="false">IF(AND(F27="READY",Summary!$B$5=0),INDEX(Items!$H$8:$H$31,MATCH(A27,Items!$A$8:$A$31,0)),"—")</f>
        <v>—</v>
      </c>
      <c r="E27" s="11" t="str">
        <f aca="false">IF(ISNUMBER(D27),C27-D27,"—")</f>
        <v>—</v>
      </c>
      <c r="F27" s="4" t="str">
        <f aca="false">IFERROR(IF(COUNTA(A27:C27)=0,"UNUSED",IF(AND(COUNTIF(Items!$A$8:$A$31,A27)=1,COUNTIF($A$8:$A$31,A27)=1,ISNUMBER(B27),B27=Summary!$B$6,ISNUMBER(C27),C27&gt;=0,OR(IFERROR(INDEX(Items!$D$8:$D$31,MATCH(A27,Items!$A$8:$A$31,0)),"")&lt;&gt;"each",MOD(C27,1)=0)),"READY","CHECK")),"CHECK")</f>
        <v>UNUSED</v>
      </c>
    </row>
    <row r="28" customFormat="false" ht="15" hidden="false" customHeight="false" outlineLevel="0" collapsed="false">
      <c r="A28" s="9"/>
      <c r="B28" s="6"/>
      <c r="C28" s="10"/>
      <c r="D28" s="11" t="str">
        <f aca="false">IF(AND(F28="READY",Summary!$B$5=0),INDEX(Items!$H$8:$H$31,MATCH(A28,Items!$A$8:$A$31,0)),"—")</f>
        <v>—</v>
      </c>
      <c r="E28" s="11" t="str">
        <f aca="false">IF(ISNUMBER(D28),C28-D28,"—")</f>
        <v>—</v>
      </c>
      <c r="F28" s="4" t="str">
        <f aca="false">IFERROR(IF(COUNTA(A28:C28)=0,"UNUSED",IF(AND(COUNTIF(Items!$A$8:$A$31,A28)=1,COUNTIF($A$8:$A$31,A28)=1,ISNUMBER(B28),B28=Summary!$B$6,ISNUMBER(C28),C28&gt;=0,OR(IFERROR(INDEX(Items!$D$8:$D$31,MATCH(A28,Items!$A$8:$A$31,0)),"")&lt;&gt;"each",MOD(C28,1)=0)),"READY","CHECK")),"CHECK")</f>
        <v>UNUSED</v>
      </c>
    </row>
    <row r="29" customFormat="false" ht="15" hidden="false" customHeight="false" outlineLevel="0" collapsed="false">
      <c r="A29" s="9"/>
      <c r="B29" s="6"/>
      <c r="C29" s="10"/>
      <c r="D29" s="11" t="str">
        <f aca="false">IF(AND(F29="READY",Summary!$B$5=0),INDEX(Items!$H$8:$H$31,MATCH(A29,Items!$A$8:$A$31,0)),"—")</f>
        <v>—</v>
      </c>
      <c r="E29" s="11" t="str">
        <f aca="false">IF(ISNUMBER(D29),C29-D29,"—")</f>
        <v>—</v>
      </c>
      <c r="F29" s="4" t="str">
        <f aca="false">IFERROR(IF(COUNTA(A29:C29)=0,"UNUSED",IF(AND(COUNTIF(Items!$A$8:$A$31,A29)=1,COUNTIF($A$8:$A$31,A29)=1,ISNUMBER(B29),B29=Summary!$B$6,ISNUMBER(C29),C29&gt;=0,OR(IFERROR(INDEX(Items!$D$8:$D$31,MATCH(A29,Items!$A$8:$A$31,0)),"")&lt;&gt;"each",MOD(C29,1)=0)),"READY","CHECK")),"CHECK")</f>
        <v>UNUSED</v>
      </c>
    </row>
    <row r="30" customFormat="false" ht="15" hidden="false" customHeight="false" outlineLevel="0" collapsed="false">
      <c r="A30" s="9"/>
      <c r="B30" s="6"/>
      <c r="C30" s="10"/>
      <c r="D30" s="11" t="str">
        <f aca="false">IF(AND(F30="READY",Summary!$B$5=0),INDEX(Items!$H$8:$H$31,MATCH(A30,Items!$A$8:$A$31,0)),"—")</f>
        <v>—</v>
      </c>
      <c r="E30" s="11" t="str">
        <f aca="false">IF(ISNUMBER(D30),C30-D30,"—")</f>
        <v>—</v>
      </c>
      <c r="F30" s="4" t="str">
        <f aca="false">IFERROR(IF(COUNTA(A30:C30)=0,"UNUSED",IF(AND(COUNTIF(Items!$A$8:$A$31,A30)=1,COUNTIF($A$8:$A$31,A30)=1,ISNUMBER(B30),B30=Summary!$B$6,ISNUMBER(C30),C30&gt;=0,OR(IFERROR(INDEX(Items!$D$8:$D$31,MATCH(A30,Items!$A$8:$A$31,0)),"")&lt;&gt;"each",MOD(C30,1)=0)),"READY","CHECK")),"CHECK")</f>
        <v>UNUSED</v>
      </c>
    </row>
    <row r="31" customFormat="false" ht="15" hidden="false" customHeight="false" outlineLevel="0" collapsed="false">
      <c r="A31" s="9"/>
      <c r="B31" s="6"/>
      <c r="C31" s="10"/>
      <c r="D31" s="11" t="str">
        <f aca="false">IF(AND(F31="READY",Summary!$B$5=0),INDEX(Items!$H$8:$H$31,MATCH(A31,Items!$A$8:$A$31,0)),"—")</f>
        <v>—</v>
      </c>
      <c r="E31" s="11" t="str">
        <f aca="false">IF(ISNUMBER(D31),C31-D31,"—")</f>
        <v>—</v>
      </c>
      <c r="F31" s="4" t="str">
        <f aca="false">IFERROR(IF(COUNTA(A31:C31)=0,"UNUSED",IF(AND(COUNTIF(Items!$A$8:$A$31,A31)=1,COUNTIF($A$8:$A$31,A31)=1,ISNUMBER(B31),B31=Summary!$B$6,ISNUMBER(C31),C31&gt;=0,OR(IFERROR(INDEX(Items!$D$8:$D$31,MATCH(A31,Items!$A$8:$A$31,0)),"")&lt;&gt;"each",MOD(C31,1)=0)),"READY","CHECK")),"CHECK")</f>
        <v>UNUSED</v>
      </c>
    </row>
  </sheetData>
  <conditionalFormatting sqref="F8:F31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1">
      <formula>"REORDER"</formula>
    </cfRule>
    <cfRule type="cellIs" priority="6" operator="equal" aboveAverage="0" equalAverage="0" bottom="0" percent="0" rank="0" text="" dxfId="2">
      <formula>"UNUSED"</formula>
    </cfRule>
  </conditionalFormatting>
  <dataValidations count="2">
    <dataValidation allowBlank="false" errorStyle="stop" operator="between" showDropDown="false" showErrorMessage="false" showInputMessage="false" sqref="A8:A31" type="list">
      <formula1>ItemIDs</formula1>
      <formula2>0</formula2>
    </dataValidation>
    <dataValidation allowBlank="false" errorStyle="stop" operator="greaterThanOrEqual" showDropDown="false" showErrorMessage="false" showInputMessage="false" sqref="C8:C3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17"/>
    <col collapsed="false" customWidth="true" hidden="false" outlineLevel="0" max="4" min="4" style="0" width="63"/>
  </cols>
  <sheetData>
    <row r="1" customFormat="false" ht="31.5" hidden="false" customHeight="true" outlineLevel="0" collapsed="false">
      <c r="A1" s="1" t="s">
        <v>84</v>
      </c>
      <c r="B1" s="2"/>
      <c r="C1" s="2"/>
      <c r="D1" s="2"/>
    </row>
    <row r="2" customFormat="false" ht="25.5" hidden="false" customHeight="true" outlineLevel="0" collapsed="false">
      <c r="A2" s="3" t="s">
        <v>85</v>
      </c>
      <c r="B2" s="2"/>
      <c r="C2" s="2"/>
      <c r="D2" s="2"/>
    </row>
    <row r="3" customFormat="false" ht="25.5" hidden="false" customHeight="true" outlineLevel="0" collapsed="false">
      <c r="A3" s="3" t="s">
        <v>2</v>
      </c>
      <c r="B3" s="2"/>
      <c r="C3" s="2"/>
      <c r="D3" s="2"/>
    </row>
    <row r="4" customFormat="false" ht="15" hidden="false" customHeight="false" outlineLevel="0" collapsed="false">
      <c r="A4" s="2"/>
      <c r="B4" s="4" t="str">
        <f aca="false">IF(SUM(B8:B13)=0,"PASS","CHECK")</f>
        <v>PASS</v>
      </c>
      <c r="C4" s="2"/>
      <c r="D4" s="2"/>
    </row>
    <row r="5" customFormat="false" ht="15" hidden="false" customHeight="false" outlineLevel="0" collapsed="false">
      <c r="A5" s="2"/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42" hidden="false" customHeight="true" outlineLevel="0" collapsed="false">
      <c r="A7" s="8" t="s">
        <v>86</v>
      </c>
      <c r="B7" s="8" t="s">
        <v>87</v>
      </c>
      <c r="C7" s="8" t="s">
        <v>88</v>
      </c>
      <c r="D7" s="8" t="s">
        <v>89</v>
      </c>
    </row>
    <row r="8" customFormat="false" ht="39.75" hidden="false" customHeight="true" outlineLevel="0" collapsed="false">
      <c r="A8" s="2" t="s">
        <v>90</v>
      </c>
      <c r="B8" s="5" t="n">
        <f aca="false">COUNTIF(Items!$G$8:$G$31,"CHECK")</f>
        <v>0</v>
      </c>
      <c r="C8" s="4" t="str">
        <f aca="false">IF(B8=0,"PASS","CHECK")</f>
        <v>PASS</v>
      </c>
      <c r="D8" s="7" t="s">
        <v>91</v>
      </c>
    </row>
    <row r="9" customFormat="false" ht="39.75" hidden="false" customHeight="true" outlineLevel="0" collapsed="false">
      <c r="A9" s="2" t="s">
        <v>92</v>
      </c>
      <c r="B9" s="5" t="n">
        <f aca="false">COUNTIF(Movements!$I$8:$I$127,"CHECK")</f>
        <v>0</v>
      </c>
      <c r="C9" s="4" t="str">
        <f aca="false">IF(B9=0,"PASS","CHECK")</f>
        <v>PASS</v>
      </c>
      <c r="D9" s="7" t="s">
        <v>93</v>
      </c>
    </row>
    <row r="10" customFormat="false" ht="39.75" hidden="false" customHeight="true" outlineLevel="0" collapsed="false">
      <c r="A10" s="2" t="s">
        <v>94</v>
      </c>
      <c r="B10" s="5" t="n">
        <f aca="false">COUNTIF(Counts!$F$8:$F$31,"CHECK")</f>
        <v>0</v>
      </c>
      <c r="C10" s="4" t="str">
        <f aca="false">IF(B10=0,"PASS","CHECK")</f>
        <v>PASS</v>
      </c>
      <c r="D10" s="7" t="s">
        <v>95</v>
      </c>
    </row>
    <row r="11" customFormat="false" ht="39.75" hidden="false" customHeight="true" outlineLevel="0" collapsed="false">
      <c r="A11" s="2" t="s">
        <v>96</v>
      </c>
      <c r="B11" s="5" t="n">
        <f aca="false">COUNTIF(Movements!$H$8:$H$127,"&lt;0")</f>
        <v>0</v>
      </c>
      <c r="C11" s="4" t="str">
        <f aca="false">IF(B11=0,"PASS","CHECK")</f>
        <v>PASS</v>
      </c>
      <c r="D11" s="7" t="s">
        <v>97</v>
      </c>
    </row>
    <row r="12" customFormat="false" ht="39.75" hidden="false" customHeight="true" outlineLevel="0" collapsed="false">
      <c r="A12" s="2" t="s">
        <v>98</v>
      </c>
      <c r="B12" s="5" t="n">
        <f aca="false">COUNTIF(Counts!$E$8:$E$31,"&gt;0.000001")+COUNTIF(Counts!$E$8:$E$31,"&lt;-0.000001")</f>
        <v>0</v>
      </c>
      <c r="C12" s="4" t="str">
        <f aca="false">IF(B12=0,"PASS","CHECK")</f>
        <v>PASS</v>
      </c>
      <c r="D12" s="7" t="s">
        <v>99</v>
      </c>
    </row>
    <row r="13" customFormat="false" ht="39.75" hidden="false" customHeight="true" outlineLevel="0" collapsed="false">
      <c r="A13" s="2" t="s">
        <v>100</v>
      </c>
      <c r="B13" s="5" t="n">
        <f aca="false">IFERROR(IF(AND(ISNUMBER(Summary!B6),Summary!B6&gt;0,MOD(Summary!B6,1)=0),0,1),1)</f>
        <v>0</v>
      </c>
      <c r="C13" s="4" t="str">
        <f aca="false">IF(B13=0,"PASS","CHECK")</f>
        <v>PASS</v>
      </c>
      <c r="D13" s="7" t="s">
        <v>101</v>
      </c>
    </row>
    <row r="14" customFormat="false" ht="15" hidden="false" customHeight="false" outlineLevel="0" collapsed="false">
      <c r="A14" s="2"/>
      <c r="B14" s="2"/>
      <c r="C14" s="2"/>
      <c r="D14" s="2"/>
    </row>
    <row r="15" customFormat="false" ht="15" hidden="false" customHeight="false" outlineLevel="0" collapsed="false">
      <c r="A15" s="2"/>
      <c r="B15" s="2"/>
      <c r="C15" s="2"/>
      <c r="D15" s="2"/>
    </row>
    <row r="16" customFormat="false" ht="15" hidden="false" customHeight="false" outlineLevel="0" collapsed="false">
      <c r="A16" s="2"/>
      <c r="B16" s="2"/>
      <c r="C16" s="2"/>
      <c r="D16" s="2"/>
    </row>
    <row r="17" customFormat="false" ht="15" hidden="false" customHeight="false" outlineLevel="0" collapsed="false">
      <c r="A17" s="2"/>
      <c r="B17" s="2"/>
      <c r="C17" s="2"/>
      <c r="D17" s="2"/>
    </row>
    <row r="18" customFormat="false" ht="15" hidden="false" customHeight="false" outlineLevel="0" collapsed="false">
      <c r="A18" s="2"/>
      <c r="B18" s="2"/>
      <c r="C18" s="2"/>
      <c r="D18" s="2"/>
    </row>
    <row r="19" customFormat="false" ht="15" hidden="false" customHeight="false" outlineLevel="0" collapsed="false">
      <c r="A19" s="2"/>
      <c r="B19" s="2"/>
      <c r="C19" s="2"/>
      <c r="D19" s="2"/>
    </row>
  </sheetData>
  <conditionalFormatting sqref="C8:C13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0">
      <formula>"PASS"</formula>
    </cfRule>
    <cfRule type="cellIs" priority="4" operator="equal" aboveAverage="0" equalAverage="0" bottom="0" percent="0" rank="0" text="" dxfId="1">
      <formula>"CHECK"</formula>
    </cfRule>
    <cfRule type="cellIs" priority="5" operator="equal" aboveAverage="0" equalAverage="0" bottom="0" percent="0" rank="0" text="" dxfId="1">
      <formula>"REORDER"</formula>
    </cfRule>
    <cfRule type="cellIs" priority="6" operator="equal" aboveAverage="0" equalAverage="0" bottom="0" percent="0" rank="0" text="" dxfId="2">
      <formula>"UNUSED"</formula>
    </cfRule>
  </conditionalFormatting>
  <conditionalFormatting sqref="B4">
    <cfRule type="cellIs" priority="7" operator="equal" aboveAverage="0" equalAverage="0" bottom="0" percent="0" rank="0" text="" dxfId="0">
      <formula>"READY"</formula>
    </cfRule>
    <cfRule type="cellIs" priority="8" operator="equal" aboveAverage="0" equalAverage="0" bottom="0" percent="0" rank="0" text="" dxfId="0">
      <formula>"PASS"</formula>
    </cfRule>
    <cfRule type="cellIs" priority="9" operator="equal" aboveAverage="0" equalAverage="0" bottom="0" percent="0" rank="0" text="" dxfId="1">
      <formula>"CHECK"</formula>
    </cfRule>
    <cfRule type="cellIs" priority="10" operator="equal" aboveAverage="0" equalAverage="0" bottom="0" percent="0" rank="0" text="" dxfId="1">
      <formula>"REORDER"</formula>
    </cfRule>
    <cfRule type="cellIs" priority="11" operator="equal" aboveAverage="0" equalAverage="0" bottom="0" percent="0" rank="0" text="" dxfId="2">
      <formula>"UNUSED"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  <col collapsed="false" customWidth="true" hidden="false" outlineLevel="0" max="3" min="3" style="0" width="52"/>
  </cols>
  <sheetData>
    <row r="1" customFormat="false" ht="31.5" hidden="false" customHeight="true" outlineLevel="0" collapsed="false">
      <c r="A1" s="1" t="s">
        <v>102</v>
      </c>
      <c r="B1" s="2"/>
      <c r="C1" s="2"/>
    </row>
    <row r="2" customFormat="false" ht="25.5" hidden="false" customHeight="true" outlineLevel="0" collapsed="false">
      <c r="A2" s="3" t="s">
        <v>103</v>
      </c>
      <c r="B2" s="2"/>
      <c r="C2" s="2"/>
    </row>
    <row r="3" customFormat="false" ht="25.5" hidden="false" customHeight="true" outlineLevel="0" collapsed="false">
      <c r="A3" s="3" t="s">
        <v>2</v>
      </c>
      <c r="B3" s="2"/>
      <c r="C3" s="2"/>
    </row>
    <row r="4" customFormat="false" ht="15" hidden="false" customHeight="false" outlineLevel="0" collapsed="false">
      <c r="A4" s="2"/>
      <c r="B4" s="2"/>
      <c r="C4" s="2"/>
    </row>
    <row r="5" customFormat="false" ht="15" hidden="false" customHeight="false" outlineLevel="0" collapsed="false">
      <c r="A5" s="2"/>
      <c r="B5" s="2"/>
      <c r="C5" s="2"/>
    </row>
    <row r="6" customFormat="false" ht="15" hidden="false" customHeight="false" outlineLevel="0" collapsed="false">
      <c r="A6" s="2"/>
      <c r="B6" s="2"/>
      <c r="C6" s="2"/>
    </row>
    <row r="7" customFormat="false" ht="42" hidden="false" customHeight="true" outlineLevel="0" collapsed="false">
      <c r="A7" s="8" t="s">
        <v>104</v>
      </c>
      <c r="B7" s="8" t="s">
        <v>105</v>
      </c>
      <c r="C7" s="8" t="s">
        <v>106</v>
      </c>
    </row>
    <row r="8" customFormat="false" ht="46.5" hidden="false" customHeight="true" outlineLevel="0" collapsed="false">
      <c r="A8" s="7" t="s">
        <v>107</v>
      </c>
      <c r="B8" s="7" t="s">
        <v>108</v>
      </c>
      <c r="C8" s="7" t="s">
        <v>109</v>
      </c>
    </row>
    <row r="9" customFormat="false" ht="46.5" hidden="false" customHeight="true" outlineLevel="0" collapsed="false">
      <c r="A9" s="7" t="s">
        <v>110</v>
      </c>
      <c r="B9" s="7" t="s">
        <v>111</v>
      </c>
      <c r="C9" s="7" t="s">
        <v>112</v>
      </c>
    </row>
    <row r="10" customFormat="false" ht="46.5" hidden="false" customHeight="true" outlineLevel="0" collapsed="false">
      <c r="A10" s="7" t="s">
        <v>113</v>
      </c>
      <c r="B10" s="7" t="s">
        <v>114</v>
      </c>
      <c r="C10" s="7" t="s">
        <v>115</v>
      </c>
    </row>
    <row r="11" customFormat="false" ht="46.5" hidden="false" customHeight="true" outlineLevel="0" collapsed="false">
      <c r="A11" s="7" t="s">
        <v>116</v>
      </c>
      <c r="B11" s="7" t="s">
        <v>117</v>
      </c>
      <c r="C11" s="7" t="s">
        <v>118</v>
      </c>
    </row>
    <row r="12" customFormat="false" ht="46.5" hidden="false" customHeight="true" outlineLevel="0" collapsed="false">
      <c r="A12" s="7" t="s">
        <v>119</v>
      </c>
      <c r="B12" s="7" t="s">
        <v>120</v>
      </c>
      <c r="C12" s="7" t="s">
        <v>121</v>
      </c>
    </row>
    <row r="13" customFormat="false" ht="46.5" hidden="false" customHeight="true" outlineLevel="0" collapsed="false">
      <c r="A13" s="7" t="s">
        <v>122</v>
      </c>
      <c r="B13" s="7" t="s">
        <v>123</v>
      </c>
      <c r="C13" s="7" t="s">
        <v>124</v>
      </c>
    </row>
    <row r="14" customFormat="false" ht="46.5" hidden="false" customHeight="true" outlineLevel="0" collapsed="false">
      <c r="A14" s="7" t="s">
        <v>125</v>
      </c>
      <c r="B14" s="7" t="s">
        <v>126</v>
      </c>
      <c r="C14" s="7" t="s">
        <v>127</v>
      </c>
    </row>
    <row r="15" customFormat="false" ht="46.5" hidden="false" customHeight="true" outlineLevel="0" collapsed="false">
      <c r="A15" s="7" t="s">
        <v>128</v>
      </c>
      <c r="B15" s="7" t="s">
        <v>129</v>
      </c>
      <c r="C15" s="7" t="s">
        <v>130</v>
      </c>
    </row>
    <row r="16" customFormat="false" ht="46.5" hidden="false" customHeight="true" outlineLevel="0" collapsed="false">
      <c r="A16" s="7" t="s">
        <v>131</v>
      </c>
      <c r="B16" s="7" t="s">
        <v>132</v>
      </c>
      <c r="C16" s="7" t="s">
        <v>133</v>
      </c>
    </row>
    <row r="17" customFormat="false" ht="15" hidden="false" customHeight="false" outlineLevel="0" collapsed="false">
      <c r="A17" s="2"/>
      <c r="B17" s="2"/>
      <c r="C17" s="2"/>
    </row>
    <row r="18" customFormat="false" ht="15" hidden="false" customHeight="false" outlineLevel="0" collapsed="false">
      <c r="A18" s="2"/>
      <c r="B18" s="2"/>
      <c r="C18" s="2"/>
    </row>
    <row r="19" customFormat="false" ht="15" hidden="false" customHeight="false" outlineLevel="0" collapsed="false">
      <c r="A19" s="2"/>
      <c r="B19" s="2"/>
      <c r="C19" s="2"/>
    </row>
    <row r="20" customFormat="false" ht="15" hidden="false" customHeight="false" outlineLevel="0" collapsed="false">
      <c r="A20" s="2"/>
      <c r="B20" s="2"/>
      <c r="C20" s="2"/>
    </row>
    <row r="21" customFormat="false" ht="15" hidden="false" customHeight="false" outlineLevel="0" collapsed="false">
      <c r="A21" s="2"/>
      <c r="B21" s="2"/>
      <c r="C21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2026-10-14T21:47:31Z</dcterms:created>
  <dc:creator>Craft Pricing Lab</dc:creator>
  <dc:description/>
  <dc:language>en-US</dc:language>
  <cp:lastModifiedBy/>
  <dcterms:modified xsi:type="dcterms:W3CDTF">2026-10-14T21:47:31Z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